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/>
  <mc:AlternateContent xmlns:mc="http://schemas.openxmlformats.org/markup-compatibility/2006">
    <mc:Choice Requires="x15">
      <x15ac:absPath xmlns:x15ac="http://schemas.microsoft.com/office/spreadsheetml/2010/11/ac" url="D:\VO 2020\CEMEA\ROZPRACOVANA VYZVA\NA ZVEREJNENIE\"/>
    </mc:Choice>
  </mc:AlternateContent>
  <xr:revisionPtr revIDLastSave="0" documentId="8_{181D6D73-6035-44E6-9358-05D55EF3F56D}" xr6:coauthVersionLast="36" xr6:coauthVersionMax="36" xr10:uidLastSave="{00000000-0000-0000-0000-000000000000}"/>
  <bookViews>
    <workbookView xWindow="0" yWindow="0" windowWidth="28800" windowHeight="15240" firstSheet="1" activeTab="3" xr2:uid="{00000000-000D-0000-FFFF-FFFF00000000}"/>
  </bookViews>
  <sheets>
    <sheet name="Figury" sheetId="6" state="hidden" r:id="rId1"/>
    <sheet name="Kryci list" sheetId="3" r:id="rId2"/>
    <sheet name="Rekapitulacia" sheetId="4" r:id="rId3"/>
    <sheet name="Prehlad" sheetId="5" r:id="rId4"/>
  </sheets>
  <definedNames>
    <definedName name="_xlnm._FilterDatabase" hidden="1">#REF!</definedName>
    <definedName name="fakt1R">#REF!</definedName>
    <definedName name="_xlnm.Print_Area" localSheetId="0">Figury!$A:$D</definedName>
    <definedName name="_xlnm.Print_Area" localSheetId="1">'Kryci list'!$A:$M</definedName>
    <definedName name="_xlnm.Print_Area" localSheetId="3">Prehlad!$A:$O</definedName>
    <definedName name="_xlnm.Print_Area" localSheetId="2">Rekapitulacia!$A:$G</definedName>
    <definedName name="_xlnm.Print_Titles" localSheetId="0">Figury!$8:$10</definedName>
    <definedName name="_xlnm.Print_Titles" localSheetId="3">Prehlad!$8:$10</definedName>
    <definedName name="_xlnm.Print_Titles" localSheetId="2">Rekapitulacia!$8:$10</definedName>
  </definedNames>
  <calcPr calcId="191029"/>
</workbook>
</file>

<file path=xl/calcChain.xml><?xml version="1.0" encoding="utf-8"?>
<calcChain xmlns="http://schemas.openxmlformats.org/spreadsheetml/2006/main">
  <c r="L25" i="3" l="1"/>
  <c r="M25" i="3" s="1"/>
  <c r="W270" i="5"/>
  <c r="G30" i="4" s="1"/>
  <c r="I270" i="5"/>
  <c r="N269" i="5"/>
  <c r="N270" i="5" s="1"/>
  <c r="F30" i="4" s="1"/>
  <c r="L269" i="5"/>
  <c r="L270" i="5" s="1"/>
  <c r="E30" i="4" s="1"/>
  <c r="J269" i="5"/>
  <c r="J270" i="5" s="1"/>
  <c r="H269" i="5"/>
  <c r="H270" i="5" s="1"/>
  <c r="W266" i="5"/>
  <c r="G29" i="4" s="1"/>
  <c r="L266" i="5"/>
  <c r="E29" i="4" s="1"/>
  <c r="I266" i="5"/>
  <c r="N262" i="5"/>
  <c r="L262" i="5"/>
  <c r="J262" i="5"/>
  <c r="H262" i="5"/>
  <c r="N258" i="5"/>
  <c r="L258" i="5"/>
  <c r="J258" i="5"/>
  <c r="H258" i="5"/>
  <c r="N253" i="5"/>
  <c r="L253" i="5"/>
  <c r="J253" i="5"/>
  <c r="H253" i="5"/>
  <c r="N249" i="5"/>
  <c r="N266" i="5" s="1"/>
  <c r="F29" i="4" s="1"/>
  <c r="L249" i="5"/>
  <c r="J249" i="5"/>
  <c r="H249" i="5"/>
  <c r="H266" i="5" s="1"/>
  <c r="W246" i="5"/>
  <c r="I246" i="5"/>
  <c r="N245" i="5"/>
  <c r="L245" i="5"/>
  <c r="J245" i="5"/>
  <c r="H245" i="5"/>
  <c r="N244" i="5"/>
  <c r="L244" i="5"/>
  <c r="J244" i="5"/>
  <c r="H244" i="5"/>
  <c r="N241" i="5"/>
  <c r="L241" i="5"/>
  <c r="J241" i="5"/>
  <c r="H241" i="5"/>
  <c r="N238" i="5"/>
  <c r="L238" i="5"/>
  <c r="J238" i="5"/>
  <c r="H238" i="5"/>
  <c r="N236" i="5"/>
  <c r="L236" i="5"/>
  <c r="L246" i="5" s="1"/>
  <c r="J236" i="5"/>
  <c r="J246" i="5" s="1"/>
  <c r="H236" i="5"/>
  <c r="H246" i="5" s="1"/>
  <c r="W230" i="5"/>
  <c r="G25" i="4" s="1"/>
  <c r="I230" i="5"/>
  <c r="N229" i="5"/>
  <c r="L229" i="5"/>
  <c r="J229" i="5"/>
  <c r="H229" i="5"/>
  <c r="N227" i="5"/>
  <c r="L227" i="5"/>
  <c r="J227" i="5"/>
  <c r="H227" i="5"/>
  <c r="N224" i="5"/>
  <c r="N230" i="5" s="1"/>
  <c r="F25" i="4" s="1"/>
  <c r="L224" i="5"/>
  <c r="L230" i="5" s="1"/>
  <c r="E25" i="4" s="1"/>
  <c r="J224" i="5"/>
  <c r="J230" i="5" s="1"/>
  <c r="H224" i="5"/>
  <c r="H230" i="5" s="1"/>
  <c r="W221" i="5"/>
  <c r="G24" i="4" s="1"/>
  <c r="N220" i="5"/>
  <c r="L220" i="5"/>
  <c r="J220" i="5"/>
  <c r="H220" i="5"/>
  <c r="N219" i="5"/>
  <c r="L219" i="5"/>
  <c r="J219" i="5"/>
  <c r="H219" i="5"/>
  <c r="N217" i="5"/>
  <c r="L217" i="5"/>
  <c r="J217" i="5"/>
  <c r="I217" i="5"/>
  <c r="I221" i="5" s="1"/>
  <c r="N212" i="5"/>
  <c r="N221" i="5" s="1"/>
  <c r="F24" i="4" s="1"/>
  <c r="L212" i="5"/>
  <c r="L221" i="5" s="1"/>
  <c r="E24" i="4" s="1"/>
  <c r="J212" i="5"/>
  <c r="J221" i="5" s="1"/>
  <c r="H212" i="5"/>
  <c r="W209" i="5"/>
  <c r="G23" i="4" s="1"/>
  <c r="N208" i="5"/>
  <c r="L208" i="5"/>
  <c r="J208" i="5"/>
  <c r="H208" i="5"/>
  <c r="N207" i="5"/>
  <c r="L207" i="5"/>
  <c r="J207" i="5"/>
  <c r="I207" i="5"/>
  <c r="N205" i="5"/>
  <c r="L205" i="5"/>
  <c r="J205" i="5"/>
  <c r="I205" i="5"/>
  <c r="N203" i="5"/>
  <c r="L203" i="5"/>
  <c r="J203" i="5"/>
  <c r="I203" i="5"/>
  <c r="I209" i="5" s="1"/>
  <c r="N201" i="5"/>
  <c r="N209" i="5" s="1"/>
  <c r="F23" i="4" s="1"/>
  <c r="L201" i="5"/>
  <c r="J201" i="5"/>
  <c r="J209" i="5" s="1"/>
  <c r="H201" i="5"/>
  <c r="H209" i="5" s="1"/>
  <c r="W198" i="5"/>
  <c r="G22" i="4" s="1"/>
  <c r="N197" i="5"/>
  <c r="L197" i="5"/>
  <c r="J197" i="5"/>
  <c r="H197" i="5"/>
  <c r="N196" i="5"/>
  <c r="L196" i="5"/>
  <c r="J196" i="5"/>
  <c r="H196" i="5"/>
  <c r="N194" i="5"/>
  <c r="L194" i="5"/>
  <c r="J194" i="5"/>
  <c r="I194" i="5"/>
  <c r="I198" i="5" s="1"/>
  <c r="N189" i="5"/>
  <c r="L189" i="5"/>
  <c r="L198" i="5" s="1"/>
  <c r="E22" i="4" s="1"/>
  <c r="J189" i="5"/>
  <c r="H189" i="5"/>
  <c r="H198" i="5" s="1"/>
  <c r="W186" i="5"/>
  <c r="G21" i="4" s="1"/>
  <c r="L186" i="5"/>
  <c r="E21" i="4" s="1"/>
  <c r="N185" i="5"/>
  <c r="L185" i="5"/>
  <c r="J185" i="5"/>
  <c r="H185" i="5"/>
  <c r="N184" i="5"/>
  <c r="L184" i="5"/>
  <c r="J184" i="5"/>
  <c r="I184" i="5"/>
  <c r="N183" i="5"/>
  <c r="L183" i="5"/>
  <c r="J183" i="5"/>
  <c r="H183" i="5"/>
  <c r="N182" i="5"/>
  <c r="L182" i="5"/>
  <c r="J182" i="5"/>
  <c r="I182" i="5"/>
  <c r="I186" i="5" s="1"/>
  <c r="N181" i="5"/>
  <c r="N186" i="5" s="1"/>
  <c r="F21" i="4" s="1"/>
  <c r="L181" i="5"/>
  <c r="J181" i="5"/>
  <c r="J186" i="5" s="1"/>
  <c r="H181" i="5"/>
  <c r="H186" i="5" s="1"/>
  <c r="W178" i="5"/>
  <c r="G20" i="4" s="1"/>
  <c r="N177" i="5"/>
  <c r="L177" i="5"/>
  <c r="J177" i="5"/>
  <c r="H177" i="5"/>
  <c r="N176" i="5"/>
  <c r="L176" i="5"/>
  <c r="J176" i="5"/>
  <c r="I176" i="5"/>
  <c r="I178" i="5" s="1"/>
  <c r="N171" i="5"/>
  <c r="L171" i="5"/>
  <c r="J171" i="5"/>
  <c r="H171" i="5"/>
  <c r="N166" i="5"/>
  <c r="N178" i="5" s="1"/>
  <c r="F20" i="4" s="1"/>
  <c r="L166" i="5"/>
  <c r="L178" i="5" s="1"/>
  <c r="E20" i="4" s="1"/>
  <c r="J166" i="5"/>
  <c r="J178" i="5" s="1"/>
  <c r="H166" i="5"/>
  <c r="H178" i="5" s="1"/>
  <c r="W163" i="5"/>
  <c r="G19" i="4" s="1"/>
  <c r="N162" i="5"/>
  <c r="L162" i="5"/>
  <c r="J162" i="5"/>
  <c r="H162" i="5"/>
  <c r="N157" i="5"/>
  <c r="L157" i="5"/>
  <c r="J157" i="5"/>
  <c r="H157" i="5"/>
  <c r="N152" i="5"/>
  <c r="L152" i="5"/>
  <c r="J152" i="5"/>
  <c r="I152" i="5"/>
  <c r="I163" i="5" s="1"/>
  <c r="N147" i="5"/>
  <c r="L147" i="5"/>
  <c r="J147" i="5"/>
  <c r="H147" i="5"/>
  <c r="N142" i="5"/>
  <c r="N163" i="5" s="1"/>
  <c r="F19" i="4" s="1"/>
  <c r="L142" i="5"/>
  <c r="J142" i="5"/>
  <c r="H142" i="5"/>
  <c r="W139" i="5"/>
  <c r="G18" i="4" s="1"/>
  <c r="N138" i="5"/>
  <c r="L138" i="5"/>
  <c r="J138" i="5"/>
  <c r="H138" i="5"/>
  <c r="N137" i="5"/>
  <c r="L137" i="5"/>
  <c r="J137" i="5"/>
  <c r="H137" i="5"/>
  <c r="N136" i="5"/>
  <c r="L136" i="5"/>
  <c r="J136" i="5"/>
  <c r="I136" i="5"/>
  <c r="I139" i="5" s="1"/>
  <c r="N131" i="5"/>
  <c r="L131" i="5"/>
  <c r="J131" i="5"/>
  <c r="H131" i="5"/>
  <c r="H139" i="5" s="1"/>
  <c r="W128" i="5"/>
  <c r="G17" i="4" s="1"/>
  <c r="N127" i="5"/>
  <c r="L127" i="5"/>
  <c r="J127" i="5"/>
  <c r="H127" i="5"/>
  <c r="N126" i="5"/>
  <c r="L126" i="5"/>
  <c r="J126" i="5"/>
  <c r="H126" i="5"/>
  <c r="N125" i="5"/>
  <c r="L125" i="5"/>
  <c r="J125" i="5"/>
  <c r="H125" i="5"/>
  <c r="N124" i="5"/>
  <c r="L124" i="5"/>
  <c r="J124" i="5"/>
  <c r="H124" i="5"/>
  <c r="N120" i="5"/>
  <c r="L120" i="5"/>
  <c r="J120" i="5"/>
  <c r="I120" i="5"/>
  <c r="N116" i="5"/>
  <c r="L116" i="5"/>
  <c r="J116" i="5"/>
  <c r="I116" i="5"/>
  <c r="N115" i="5"/>
  <c r="L115" i="5"/>
  <c r="J115" i="5"/>
  <c r="H115" i="5"/>
  <c r="N114" i="5"/>
  <c r="L114" i="5"/>
  <c r="J114" i="5"/>
  <c r="I114" i="5"/>
  <c r="I128" i="5" s="1"/>
  <c r="N110" i="5"/>
  <c r="L110" i="5"/>
  <c r="J110" i="5"/>
  <c r="H110" i="5"/>
  <c r="N109" i="5"/>
  <c r="L109" i="5"/>
  <c r="J109" i="5"/>
  <c r="H109" i="5"/>
  <c r="N108" i="5"/>
  <c r="L108" i="5"/>
  <c r="J108" i="5"/>
  <c r="H108" i="5"/>
  <c r="N107" i="5"/>
  <c r="L107" i="5"/>
  <c r="J107" i="5"/>
  <c r="H107" i="5"/>
  <c r="N103" i="5"/>
  <c r="L103" i="5"/>
  <c r="J103" i="5"/>
  <c r="H103" i="5"/>
  <c r="N99" i="5"/>
  <c r="N128" i="5" s="1"/>
  <c r="F17" i="4" s="1"/>
  <c r="L99" i="5"/>
  <c r="J99" i="5"/>
  <c r="J128" i="5" s="1"/>
  <c r="H99" i="5"/>
  <c r="H128" i="5" s="1"/>
  <c r="W96" i="5"/>
  <c r="I96" i="5"/>
  <c r="N95" i="5"/>
  <c r="L95" i="5"/>
  <c r="J95" i="5"/>
  <c r="H95" i="5"/>
  <c r="N92" i="5"/>
  <c r="L92" i="5"/>
  <c r="J92" i="5"/>
  <c r="H92" i="5"/>
  <c r="N88" i="5"/>
  <c r="L88" i="5"/>
  <c r="J88" i="5"/>
  <c r="H88" i="5"/>
  <c r="N87" i="5"/>
  <c r="L87" i="5"/>
  <c r="J87" i="5"/>
  <c r="H87" i="5"/>
  <c r="N83" i="5"/>
  <c r="L83" i="5"/>
  <c r="J83" i="5"/>
  <c r="H83" i="5"/>
  <c r="N79" i="5"/>
  <c r="L79" i="5"/>
  <c r="J79" i="5"/>
  <c r="H79" i="5"/>
  <c r="N75" i="5"/>
  <c r="L75" i="5"/>
  <c r="J75" i="5"/>
  <c r="H75" i="5"/>
  <c r="N71" i="5"/>
  <c r="N96" i="5" s="1"/>
  <c r="F16" i="4" s="1"/>
  <c r="L71" i="5"/>
  <c r="L96" i="5" s="1"/>
  <c r="E16" i="4" s="1"/>
  <c r="J71" i="5"/>
  <c r="J96" i="5" s="1"/>
  <c r="H71" i="5"/>
  <c r="H96" i="5" s="1"/>
  <c r="W65" i="5"/>
  <c r="G13" i="4" s="1"/>
  <c r="I65" i="5"/>
  <c r="N64" i="5"/>
  <c r="L64" i="5"/>
  <c r="J64" i="5"/>
  <c r="H64" i="5"/>
  <c r="N63" i="5"/>
  <c r="L63" i="5"/>
  <c r="J63" i="5"/>
  <c r="H63" i="5"/>
  <c r="N62" i="5"/>
  <c r="L62" i="5"/>
  <c r="J62" i="5"/>
  <c r="H62" i="5"/>
  <c r="N61" i="5"/>
  <c r="L61" i="5"/>
  <c r="J61" i="5"/>
  <c r="H61" i="5"/>
  <c r="N60" i="5"/>
  <c r="L60" i="5"/>
  <c r="J60" i="5"/>
  <c r="H60" i="5"/>
  <c r="N58" i="5"/>
  <c r="L58" i="5"/>
  <c r="J58" i="5"/>
  <c r="H58" i="5"/>
  <c r="N56" i="5"/>
  <c r="L56" i="5"/>
  <c r="J56" i="5"/>
  <c r="H56" i="5"/>
  <c r="N55" i="5"/>
  <c r="L55" i="5"/>
  <c r="J55" i="5"/>
  <c r="H55" i="5"/>
  <c r="N54" i="5"/>
  <c r="L54" i="5"/>
  <c r="J54" i="5"/>
  <c r="H54" i="5"/>
  <c r="N53" i="5"/>
  <c r="L53" i="5"/>
  <c r="J53" i="5"/>
  <c r="H53" i="5"/>
  <c r="N52" i="5"/>
  <c r="L52" i="5"/>
  <c r="J52" i="5"/>
  <c r="H52" i="5"/>
  <c r="N48" i="5"/>
  <c r="L48" i="5"/>
  <c r="J48" i="5"/>
  <c r="H48" i="5"/>
  <c r="N46" i="5"/>
  <c r="L46" i="5"/>
  <c r="J46" i="5"/>
  <c r="H46" i="5"/>
  <c r="N44" i="5"/>
  <c r="L44" i="5"/>
  <c r="J44" i="5"/>
  <c r="H44" i="5"/>
  <c r="N43" i="5"/>
  <c r="L43" i="5"/>
  <c r="J43" i="5"/>
  <c r="H43" i="5"/>
  <c r="N41" i="5"/>
  <c r="L41" i="5"/>
  <c r="J41" i="5"/>
  <c r="H41" i="5"/>
  <c r="N39" i="5"/>
  <c r="L39" i="5"/>
  <c r="J39" i="5"/>
  <c r="H39" i="5"/>
  <c r="N37" i="5"/>
  <c r="L37" i="5"/>
  <c r="J37" i="5"/>
  <c r="H37" i="5"/>
  <c r="N36" i="5"/>
  <c r="L36" i="5"/>
  <c r="J36" i="5"/>
  <c r="H36" i="5"/>
  <c r="N35" i="5"/>
  <c r="N65" i="5" s="1"/>
  <c r="F13" i="4" s="1"/>
  <c r="L35" i="5"/>
  <c r="L65" i="5" s="1"/>
  <c r="E13" i="4" s="1"/>
  <c r="J35" i="5"/>
  <c r="J65" i="5" s="1"/>
  <c r="H35" i="5"/>
  <c r="H65" i="5" s="1"/>
  <c r="W32" i="5"/>
  <c r="W67" i="5" s="1"/>
  <c r="I32" i="5"/>
  <c r="N26" i="5"/>
  <c r="L26" i="5"/>
  <c r="J26" i="5"/>
  <c r="H26" i="5"/>
  <c r="N25" i="5"/>
  <c r="L25" i="5"/>
  <c r="J25" i="5"/>
  <c r="H25" i="5"/>
  <c r="N18" i="5"/>
  <c r="L18" i="5"/>
  <c r="J18" i="5"/>
  <c r="H18" i="5"/>
  <c r="N14" i="5"/>
  <c r="N32" i="5" s="1"/>
  <c r="L14" i="5"/>
  <c r="L32" i="5" s="1"/>
  <c r="E12" i="4" s="1"/>
  <c r="J14" i="5"/>
  <c r="J32" i="5" s="1"/>
  <c r="H14" i="5"/>
  <c r="H32" i="5" s="1"/>
  <c r="M21" i="3"/>
  <c r="I15" i="3"/>
  <c r="F14" i="3"/>
  <c r="M9" i="3"/>
  <c r="I9" i="3"/>
  <c r="F9" i="3"/>
  <c r="M8" i="3"/>
  <c r="I8" i="3"/>
  <c r="F8" i="3"/>
  <c r="H1" i="3"/>
  <c r="B8" i="4"/>
  <c r="D8" i="5"/>
  <c r="J266" i="5" l="1"/>
  <c r="H163" i="5"/>
  <c r="N198" i="5"/>
  <c r="F22" i="4" s="1"/>
  <c r="L209" i="5"/>
  <c r="E23" i="4" s="1"/>
  <c r="W232" i="5"/>
  <c r="G26" i="4" s="1"/>
  <c r="W272" i="5"/>
  <c r="G31" i="4" s="1"/>
  <c r="N246" i="5"/>
  <c r="L128" i="5"/>
  <c r="E17" i="4" s="1"/>
  <c r="J139" i="5"/>
  <c r="N139" i="5"/>
  <c r="F18" i="4" s="1"/>
  <c r="L163" i="5"/>
  <c r="E19" i="4" s="1"/>
  <c r="J198" i="5"/>
  <c r="J232" i="5" s="1"/>
  <c r="L139" i="5"/>
  <c r="E18" i="4" s="1"/>
  <c r="J163" i="5"/>
  <c r="H221" i="5"/>
  <c r="N272" i="5"/>
  <c r="F31" i="4" s="1"/>
  <c r="H67" i="5"/>
  <c r="W274" i="5"/>
  <c r="G34" i="4" s="1"/>
  <c r="G14" i="4"/>
  <c r="H232" i="5"/>
  <c r="D12" i="3" s="1"/>
  <c r="J67" i="5"/>
  <c r="E32" i="5"/>
  <c r="N67" i="5"/>
  <c r="F12" i="4"/>
  <c r="J272" i="5"/>
  <c r="E128" i="5"/>
  <c r="E163" i="5"/>
  <c r="E186" i="5"/>
  <c r="E209" i="5"/>
  <c r="E230" i="5"/>
  <c r="H272" i="5"/>
  <c r="L272" i="5"/>
  <c r="E31" i="4" s="1"/>
  <c r="E28" i="4"/>
  <c r="E266" i="5"/>
  <c r="I67" i="5"/>
  <c r="L67" i="5"/>
  <c r="E14" i="4" s="1"/>
  <c r="G16" i="4"/>
  <c r="I232" i="5"/>
  <c r="E12" i="3" s="1"/>
  <c r="N232" i="5"/>
  <c r="F26" i="4" s="1"/>
  <c r="G28" i="4"/>
  <c r="I272" i="5"/>
  <c r="G12" i="4"/>
  <c r="E65" i="5"/>
  <c r="E96" i="5"/>
  <c r="E139" i="5"/>
  <c r="E178" i="5"/>
  <c r="E198" i="5"/>
  <c r="E221" i="5"/>
  <c r="E246" i="5"/>
  <c r="F28" i="4"/>
  <c r="E270" i="5"/>
  <c r="L232" i="5" l="1"/>
  <c r="E26" i="4" s="1"/>
  <c r="I274" i="5"/>
  <c r="L274" i="5"/>
  <c r="E34" i="4" s="1"/>
  <c r="J274" i="5"/>
  <c r="E274" i="5" s="1"/>
  <c r="E11" i="3"/>
  <c r="D13" i="3"/>
  <c r="E13" i="3"/>
  <c r="E15" i="3" s="1"/>
  <c r="E272" i="5"/>
  <c r="E67" i="5"/>
  <c r="D11" i="3"/>
  <c r="M12" i="3" s="1"/>
  <c r="H274" i="5"/>
  <c r="E232" i="5"/>
  <c r="N274" i="5"/>
  <c r="F34" i="4" s="1"/>
  <c r="F14" i="4"/>
  <c r="F12" i="3"/>
  <c r="F11" i="3" l="1"/>
  <c r="D15" i="3"/>
  <c r="M13" i="3"/>
  <c r="M14" i="3"/>
  <c r="M11" i="3"/>
  <c r="F13" i="3"/>
  <c r="F15" i="3" l="1"/>
  <c r="M15" i="3"/>
  <c r="L24" i="3"/>
  <c r="M24" i="3" s="1"/>
  <c r="M26" i="3" s="1"/>
</calcChain>
</file>

<file path=xl/sharedStrings.xml><?xml version="1.0" encoding="utf-8"?>
<sst xmlns="http://schemas.openxmlformats.org/spreadsheetml/2006/main" count="1600" uniqueCount="585">
  <si>
    <t>a</t>
  </si>
  <si>
    <t>b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</si>
  <si>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</si>
  <si>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</si>
  <si>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</si>
  <si>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</si>
  <si>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</si>
  <si>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</si>
  <si>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</si>
  <si>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</si>
  <si>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</si>
  <si>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</si>
  <si>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</si>
  <si>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</si>
  <si>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</si>
  <si>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</si>
  <si>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</si>
  <si>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</si>
  <si>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</si>
  <si>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</si>
  <si>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</si>
  <si>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</si>
  <si>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</si>
  <si>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</si>
  <si>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</si>
  <si>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</si>
  <si>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</si>
  <si>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</si>
  <si>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</si>
  <si>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</si>
  <si>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</si>
  <si>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</si>
  <si>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</si>
  <si>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</si>
  <si>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</si>
  <si>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</si>
  <si>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</si>
  <si>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</si>
  <si>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</si>
  <si>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</si>
  <si>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</si>
  <si>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</si>
  <si>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</si>
  <si>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</si>
  <si>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</si>
  <si>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</si>
  <si>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</si>
  <si>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</si>
  <si>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</si>
  <si>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</si>
  <si>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</si>
  <si>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</si>
  <si>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</si>
  <si>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</si>
  <si>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</si>
  <si>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</si>
  <si>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</si>
  <si>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</si>
  <si>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</si>
  <si>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</si>
  <si>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</si>
  <si>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</si>
  <si>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</si>
  <si>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</si>
  <si>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</si>
  <si>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</si>
  <si>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</si>
  <si>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</si>
  <si>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</si>
  <si>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</si>
  <si>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</si>
  <si>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</si>
  <si>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</si>
  <si>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</si>
  <si>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</si>
  <si>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</si>
  <si>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</si>
  <si>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</si>
  <si>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</si>
  <si>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</si>
  <si>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</si>
  <si>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</si>
  <si>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</si>
  <si>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</si>
  <si>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</si>
  <si>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</si>
  <si>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</si>
  <si>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</si>
  <si>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</si>
  <si>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</si>
  <si>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</si>
  <si>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</si>
  <si>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</si>
  <si>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</si>
  <si>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</si>
  <si>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</si>
  <si>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</si>
  <si>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</si>
  <si>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</si>
  <si>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>Iiné: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</si>
  <si>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</si>
  <si>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</si>
  <si>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</si>
  <si>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</si>
  <si>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</si>
  <si>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</si>
  <si>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</si>
  <si>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</si>
  <si>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</si>
  <si>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</si>
  <si>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</si>
  <si>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</si>
  <si>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</si>
  <si>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</si>
  <si>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</si>
  <si>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</si>
  <si>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</si>
  <si>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</si>
  <si>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Odberateľ: Ústav polymérov SAV </t>
  </si>
  <si>
    <t xml:space="preserve">Spracoval:                                         </t>
  </si>
  <si>
    <t xml:space="preserve">JKSO : </t>
  </si>
  <si>
    <t>Dátum: 10.08.2020</t>
  </si>
  <si>
    <t>Stavba : Rekonštrukcia laboratórií Ústavu polymérov Slovenskej akadémie vied</t>
  </si>
  <si>
    <t>Budinská Daniela</t>
  </si>
  <si>
    <t xml:space="preserve"> Stavba : Rekonštrukcia laboratórií Ústavu polymérov Slovenskej akadémie vied</t>
  </si>
  <si>
    <t>Ústav polymérov SAV, Dúbravská 9 Ba</t>
  </si>
  <si>
    <t>JKSO :</t>
  </si>
  <si>
    <t xml:space="preserve">Ústav polymérov SAV </t>
  </si>
  <si>
    <t/>
  </si>
  <si>
    <t>Bratislava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</si>
  <si>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</si>
  <si>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</si>
  <si>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</si>
  <si>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</si>
  <si>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</si>
  <si>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</si>
  <si>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</si>
  <si>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</si>
  <si>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</si>
  <si>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</si>
  <si>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</si>
  <si>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</si>
  <si>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</si>
  <si>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</si>
  <si>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</si>
  <si>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</si>
  <si>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6 - ÚPRAVY POVRCHOV, PODLAHY, VÝPLNE</t>
  </si>
  <si>
    <t>014</t>
  </si>
  <si>
    <t>612403399</t>
  </si>
  <si>
    <t>Zaplnenie rýh v stenách maltou</t>
  </si>
  <si>
    <t>m2</t>
  </si>
  <si>
    <t xml:space="preserve">                    </t>
  </si>
  <si>
    <t>61240-3399</t>
  </si>
  <si>
    <t>45.41.10</t>
  </si>
  <si>
    <t>EK</t>
  </si>
  <si>
    <t>S</t>
  </si>
  <si>
    <t>"Lab.105 (2.19) :"   35,0*0,15 =   5,250</t>
  </si>
  <si>
    <t>"Lab 2 (1.25) :"       25,0*0,15 =   3,750</t>
  </si>
  <si>
    <t>"Lab 208 (3.14) :"   25,0*0,15 =   3,750</t>
  </si>
  <si>
    <t>612421331</t>
  </si>
  <si>
    <t>Oprava vnútorných vápenných omietok stien štukových 10-30%</t>
  </si>
  <si>
    <t>61242-1331</t>
  </si>
  <si>
    <t>"Lab 105 (2.19) :"   (4,92+7,95)*2*2,95-(0,9*2,0*2+1,2*1,8*3) =   65,853</t>
  </si>
  <si>
    <t>"Lab 2 (1.25) :"       (6,25*12,6)*2*3,25-(0,9*2,0*5+1,18*2,1*9) =   480,573</t>
  </si>
  <si>
    <t>"Lab 206 (3.16) :"   (4,9+7,95)*2*2,95-(0,9*2,0*2+1,2*1,8*3) =   65,735</t>
  </si>
  <si>
    <t>"Lab 207 (3.15) :"   (5,25+7,95)*2*2,95-(0,9*2,0*2+1,2*1,8*2) =   69,960</t>
  </si>
  <si>
    <t>"Lab 208 (3.14) :"   (6,25+12,45)*2*2,95-(1,2*1,8*7+0,9*2,0+1,45*2,0) =   90,510</t>
  </si>
  <si>
    <t>"odpočet keramické obklady :" -210,132 =   -210,132</t>
  </si>
  <si>
    <t>631312141</t>
  </si>
  <si>
    <t>Doplnenie jestvujúcich mazanín betónom prostým rýhy</t>
  </si>
  <si>
    <t>m3</t>
  </si>
  <si>
    <t>63131-2141</t>
  </si>
  <si>
    <t>45.25.32</t>
  </si>
  <si>
    <t>011</t>
  </si>
  <si>
    <t>632477001</t>
  </si>
  <si>
    <t>Liaty samonivel.poter KNAUF kontaktný pevne spojený s podklad.bet.konštr.hr.25mm</t>
  </si>
  <si>
    <t>63247-7001</t>
  </si>
  <si>
    <t>"Lab 105(2.19) :"    4,92*7,95 =   39,114</t>
  </si>
  <si>
    <t>"Lab 2 (1.25) :"       6,25*12,6 =   78,750</t>
  </si>
  <si>
    <t>"Lab 206 (3.16) :"   4,9*7,95 =   38,955</t>
  </si>
  <si>
    <t>"Lab 207 (3.15) :"   5,25*7,95 =   41,738</t>
  </si>
  <si>
    <t>"Lab 208 (3.14) :"   6,25*12,45 =   77,813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</si>
  <si>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</si>
  <si>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</si>
  <si>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</si>
  <si>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</si>
  <si>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</si>
  <si>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94195-5002</t>
  </si>
  <si>
    <t>45.25.10</t>
  </si>
  <si>
    <t>000</t>
  </si>
  <si>
    <t>95.101</t>
  </si>
  <si>
    <t>Vyčistenie budov bytovej alebo občianskej výstavby</t>
  </si>
  <si>
    <t>45.00.00</t>
  </si>
  <si>
    <t>013</t>
  </si>
  <si>
    <t>965081413</t>
  </si>
  <si>
    <t>Búranie dlažieb z xylolitu liateho nad 1 m2</t>
  </si>
  <si>
    <t>96508-1413</t>
  </si>
  <si>
    <t>45.11.11</t>
  </si>
  <si>
    <t>276,37-78,75 =   197,620</t>
  </si>
  <si>
    <t>965081713</t>
  </si>
  <si>
    <t>Búranie dlažieb xylolit. alebo keram. hr. do 1 cm nad 1 m2</t>
  </si>
  <si>
    <t>96508-1713</t>
  </si>
  <si>
    <t>"Lab 2 (1.25) :"   78,75 =   78,750</t>
  </si>
  <si>
    <t>969021111</t>
  </si>
  <si>
    <t>Vybúranie kanalizačného potrubia DN do 100 mm</t>
  </si>
  <si>
    <t>m</t>
  </si>
  <si>
    <t>96902-1111</t>
  </si>
  <si>
    <t>"Lab.105 (2.19) :"   10,0 =   10,000</t>
  </si>
  <si>
    <t>971024450</t>
  </si>
  <si>
    <t>Búracie práce inde neuvedené</t>
  </si>
  <si>
    <t xml:space="preserve">  .  .  </t>
  </si>
  <si>
    <t>971033581</t>
  </si>
  <si>
    <t>Vybúr. otvorov do 1 m2 v murive tehl. MV, MVC akejkoľvek hrúbky</t>
  </si>
  <si>
    <t>97103-3581</t>
  </si>
  <si>
    <t>prierazy v stenách</t>
  </si>
  <si>
    <t>971042551</t>
  </si>
  <si>
    <t>Vybúr. otvorov do 1 m2 v betón. murive akejkoľvek hrúbky</t>
  </si>
  <si>
    <t>97104-2551</t>
  </si>
  <si>
    <t>otvory a ryhy v podlahách</t>
  </si>
  <si>
    <t>974031164</t>
  </si>
  <si>
    <t>Vysekanie rýh v tehelnom murive hl. do 15 cm š. do 15 cm</t>
  </si>
  <si>
    <t>97403-1164</t>
  </si>
  <si>
    <t>"Lab.105 (2.19) :"   15,0+20,0 =   35,000</t>
  </si>
  <si>
    <t>"Lab 2 (1.25) :"       25,0 =   25,000</t>
  </si>
  <si>
    <t>"Lab 208 (3.14) :"    25,0 =   25,000</t>
  </si>
  <si>
    <t>978013141</t>
  </si>
  <si>
    <t>Otlčenie vnút. omietok stien váp. vápenocem. do 30 %</t>
  </si>
  <si>
    <t>97801-3141</t>
  </si>
  <si>
    <t>978059531</t>
  </si>
  <si>
    <t>Vybúranie obkladov vnút. z obkladačiek plochy nad 2 m2</t>
  </si>
  <si>
    <t>97805-9531</t>
  </si>
  <si>
    <t>979011111</t>
  </si>
  <si>
    <t>Zvislá doprava sute a vybúr. hmôt za prvé podlažie</t>
  </si>
  <si>
    <t>t</t>
  </si>
  <si>
    <t>97901-1111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</si>
  <si>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</si>
  <si>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</si>
  <si>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</si>
  <si>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</si>
  <si>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</si>
  <si>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</si>
  <si>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37,066+0,300 =   37,366</t>
  </si>
  <si>
    <t>979081121</t>
  </si>
  <si>
    <t>Odvoz sute a vybúraných hmôt na skládku každý ďalší 1 km</t>
  </si>
  <si>
    <t>97908-1121</t>
  </si>
  <si>
    <t>37,366*19"km" =   709,954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</si>
  <si>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</si>
  <si>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</si>
  <si>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</si>
  <si>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</si>
  <si>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</si>
  <si>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</si>
  <si>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272</t>
  </si>
  <si>
    <t>995117130</t>
  </si>
  <si>
    <t>Zmesi betónu, tehál, obkladačiek, dlaždíc a keramiky iné ako v 170106 uvedené, 17 01 07 (O)</t>
  </si>
  <si>
    <t>99511-7130</t>
  </si>
  <si>
    <t>17.01.07</t>
  </si>
  <si>
    <t>995120130</t>
  </si>
  <si>
    <t>Objemný odpad</t>
  </si>
  <si>
    <t>99512-0130</t>
  </si>
  <si>
    <t>20.03.07</t>
  </si>
  <si>
    <t>998991111</t>
  </si>
  <si>
    <t>Presun hmôt pre opravy v objektoch výšky do 25 m</t>
  </si>
  <si>
    <t>99899-1111</t>
  </si>
  <si>
    <t xml:space="preserve">9 - OSTATNÉ KONŠTRUKCIE A PRÁCE  spolu: </t>
  </si>
  <si>
    <t xml:space="preserve">PRÁCE A DODÁVKY HSV  spolu: </t>
  </si>
  <si>
    <t>PRÁCE A DODÁVKY PSV</t>
  </si>
  <si>
    <t>721 - Vnútorná kanalizácia</t>
  </si>
  <si>
    <t>721</t>
  </si>
  <si>
    <t>721171107</t>
  </si>
  <si>
    <t>Potrubie kanal. z PVC-U rúr hrdlových odpadné D 75x1,8</t>
  </si>
  <si>
    <t>I</t>
  </si>
  <si>
    <t>72117-1107</t>
  </si>
  <si>
    <t>45.33.20</t>
  </si>
  <si>
    <t>IK</t>
  </si>
  <si>
    <t>"Lab.105 (2.19) :"    7,0 =   7,000</t>
  </si>
  <si>
    <t>"Lab 2 (1.25) :"      15,0 =   15,000</t>
  </si>
  <si>
    <t>"Lab 208 (3.14) :"    3,0 =   3,000</t>
  </si>
  <si>
    <t>721173204</t>
  </si>
  <si>
    <t>Potrubie kanal. z PVC rúr pripojovacie D 40x1.8</t>
  </si>
  <si>
    <t>72117-3204</t>
  </si>
  <si>
    <t>"Lab.105 (2.19) :"   4,0 =   4,000</t>
  </si>
  <si>
    <t>"Lab 2 (1.25) :"     12,0 =   12,000</t>
  </si>
  <si>
    <t>"Lab 208 (3.14) :"   4,0 =   4,000</t>
  </si>
  <si>
    <t>721173205</t>
  </si>
  <si>
    <t>Potrubie kanal. z PVC rúr pripojovacie D 50x1.8</t>
  </si>
  <si>
    <t>72117-3205</t>
  </si>
  <si>
    <t>"Lab.105 (2.19) :"   16,0 =   16,000</t>
  </si>
  <si>
    <t>"Lab 2 (1.25) :"       20,0 =   20,000</t>
  </si>
  <si>
    <t>"Lab 208 (3.14) :"   12,0 =   12,000</t>
  </si>
  <si>
    <t>721194105</t>
  </si>
  <si>
    <t>Vyvedenie a upevnenie kanal. výpustiek do D 50x1.8</t>
  </si>
  <si>
    <t>kus</t>
  </si>
  <si>
    <t>72119-4105</t>
  </si>
  <si>
    <t>"Lab 2 (1.25) :"     10,0 =   10,000</t>
  </si>
  <si>
    <t>"Lab 208 (3.14) :"   5,0 =   5,000</t>
  </si>
  <si>
    <t>721194107</t>
  </si>
  <si>
    <t>Vyvedenie a upevnenie kanal. výpustiek D 75x1.9</t>
  </si>
  <si>
    <t>72119-4107</t>
  </si>
  <si>
    <t>721273171</t>
  </si>
  <si>
    <t>Privzdušňovací ventil</t>
  </si>
  <si>
    <t>72127-3171</t>
  </si>
  <si>
    <t>"Lab.105 (2.19) :"   1,0 =   1,000</t>
  </si>
  <si>
    <t>"Lab 2 (1.25) :"     11,0 =   11,000</t>
  </si>
  <si>
    <t>721290111</t>
  </si>
  <si>
    <t>Skúška tesnosti kanalizácie vodou do DN 125</t>
  </si>
  <si>
    <t>72129-0111</t>
  </si>
  <si>
    <t>"Lab.105 (2.19) :"   27,0 =   27,000</t>
  </si>
  <si>
    <t>"Lab 2 (1.25) :"      47,0 =   47,000</t>
  </si>
  <si>
    <t>998721202</t>
  </si>
  <si>
    <t>Presun hmôt pre vnút. kanalizáciu v objektoch výšky do 12 m</t>
  </si>
  <si>
    <t>99872-1202</t>
  </si>
  <si>
    <t>45.33.30</t>
  </si>
  <si>
    <t xml:space="preserve">721 - Vnútorná kanalizácia  spolu: </t>
  </si>
  <si>
    <t>722 - Vnútorný vodovod</t>
  </si>
  <si>
    <t>722173202</t>
  </si>
  <si>
    <t>Potrubie vodovodné plastové PE-Xa spoj násuvnou objímkou kovovou do D 20x2,8 mm Rehau</t>
  </si>
  <si>
    <t>72217-3202</t>
  </si>
  <si>
    <t>"Lab.105 (2.19) :"   18,0 =   18,000</t>
  </si>
  <si>
    <t>"Lab 208 (3.14) :"   15,0 =   15,000</t>
  </si>
  <si>
    <t>722173204</t>
  </si>
  <si>
    <t>Potrubie vodovodné plastové PE-Xa spoj násuvnou objímkou kovovou do D 32x4,4 mm Rehau</t>
  </si>
  <si>
    <t>72217-3204</t>
  </si>
  <si>
    <t>"Lab.105 (2.19 :"   20,0 =   20,000</t>
  </si>
  <si>
    <t>"Lab 2 (1.25) :"      65,0 =   65,000</t>
  </si>
  <si>
    <t>"Lab 208 (3.14) :"  20,0 =   20,000</t>
  </si>
  <si>
    <t>722181221</t>
  </si>
  <si>
    <t>Ochrana vodovodného potrubia prilepenými tepelnoizolačnými rúrami z PE hr do 10 mm DN do 22 mm</t>
  </si>
  <si>
    <t>72218-1221</t>
  </si>
  <si>
    <t>722181222</t>
  </si>
  <si>
    <t>Ochrana vodovodného potrubia prilepenými tepelnoizolačnými rúrami z PE hr do 10 mm DN do 42 mm</t>
  </si>
  <si>
    <t>72218-1222</t>
  </si>
  <si>
    <t>722190401</t>
  </si>
  <si>
    <t>Prípojky vod. ocel. rúrky záv. poz. 11353 upev. výpust. DN 15</t>
  </si>
  <si>
    <t>72219-0401</t>
  </si>
  <si>
    <t>722239101</t>
  </si>
  <si>
    <t>Montáž vodov. armatúr s 2 závitmi G 1/2</t>
  </si>
  <si>
    <t>72223-9101</t>
  </si>
  <si>
    <t>"Lab 2 (1.25) :"       22,0 =   22,000</t>
  </si>
  <si>
    <t>"Lab 208 (3.14) :"     8,0 =   8,000</t>
  </si>
  <si>
    <t>MAT</t>
  </si>
  <si>
    <t>4223A0901</t>
  </si>
  <si>
    <t>Kohút guľový na vodu - GK 015 - 1/2"</t>
  </si>
  <si>
    <t>29.13.11</t>
  </si>
  <si>
    <t xml:space="preserve">GK 00 320 015       </t>
  </si>
  <si>
    <t>IZ</t>
  </si>
  <si>
    <t>722239103</t>
  </si>
  <si>
    <t>Montáž vodov. armatúr s 2 závitmi G 1</t>
  </si>
  <si>
    <t>72223-9103</t>
  </si>
  <si>
    <t>4223A0903</t>
  </si>
  <si>
    <t>Kohút guľový na vodu - GK 025 - 1"</t>
  </si>
  <si>
    <t xml:space="preserve">GK 00 320 025       </t>
  </si>
  <si>
    <t>"Lab 2 (1.25) :"      6,0 =   6,000</t>
  </si>
  <si>
    <t>4224B0107</t>
  </si>
  <si>
    <t>Regulátor tlaku vody DN25</t>
  </si>
  <si>
    <t>"Lab 2 (1.25) :"       1,0 =   1,000</t>
  </si>
  <si>
    <t>"Lab 2 (3.14) :"       1,0 =   1,000</t>
  </si>
  <si>
    <t>722290226</t>
  </si>
  <si>
    <t>Tlakové skúšky vodov. potrubia závitového do DN 50</t>
  </si>
  <si>
    <t>72229-0226</t>
  </si>
  <si>
    <t>722290234</t>
  </si>
  <si>
    <t>Preplachovanie a dezinfekcia vodov. potrubia do DN 80</t>
  </si>
  <si>
    <t>72229-0234</t>
  </si>
  <si>
    <t>722509901</t>
  </si>
  <si>
    <t>Uzatvorenie-otvorenie vodovodného potrubia</t>
  </si>
  <si>
    <t>72250-9901</t>
  </si>
  <si>
    <t>998722202</t>
  </si>
  <si>
    <t>Presun hmôt pre vnút. vodovod v objektoch výšky do 12 m</t>
  </si>
  <si>
    <t>99872-2202</t>
  </si>
  <si>
    <t xml:space="preserve">722 - Vnútorný vodovod  spolu: </t>
  </si>
  <si>
    <t>733 - Rozvod potrubia</t>
  </si>
  <si>
    <t>731</t>
  </si>
  <si>
    <t>733322102</t>
  </si>
  <si>
    <t>Potrubie plastové PE-X spojené plastovou objímkou priem. 16</t>
  </si>
  <si>
    <t>73332-2102</t>
  </si>
  <si>
    <t>45.33.11</t>
  </si>
  <si>
    <t>"Lab.105 (2.19) :"    6,0 =   6,000</t>
  </si>
  <si>
    <t>"Lab.2 (1.25) :"      16,0 =   16,000</t>
  </si>
  <si>
    <t>"Lab 208 (3.14) :"   14,0 =   14,000</t>
  </si>
  <si>
    <t>"Vyh. 206 (3.16) :"   6,0 =   6,000</t>
  </si>
  <si>
    <t>2723A0200</t>
  </si>
  <si>
    <t>Izolácie hadicové K-FLEX EC v dĺžke 2 m, hrúbka izolácie 9 mm</t>
  </si>
  <si>
    <t>733391101</t>
  </si>
  <si>
    <t>Tlaková skúška potrubia plastového do d 32</t>
  </si>
  <si>
    <t>73339-1101</t>
  </si>
  <si>
    <t>998733203</t>
  </si>
  <si>
    <t>Presun hmôt pre potrubie UK v objektoch výšky do 24 m</t>
  </si>
  <si>
    <t>99873-3203</t>
  </si>
  <si>
    <t xml:space="preserve">733 - Rozvod potrubia  spolu: </t>
  </si>
  <si>
    <t>734 - Armatúry</t>
  </si>
  <si>
    <t>734211127</t>
  </si>
  <si>
    <t>Ventil závitový odvzdušňovací G 1/2 do 120°C automatický so spätnou klapkou vyhrievacích telies</t>
  </si>
  <si>
    <t>73421-1127</t>
  </si>
  <si>
    <t>"Lab.105 (2.19) :"       3,0 =   3,000</t>
  </si>
  <si>
    <t>"Lab 2 (1.25) :"           8,0 =   8,000</t>
  </si>
  <si>
    <t>"Lab 208 (3.14) :"       7,0 =   7,000</t>
  </si>
  <si>
    <t>"Vyhod. 206 (3.16 :"   3,0 =   3,000</t>
  </si>
  <si>
    <t>734221602</t>
  </si>
  <si>
    <t>Ventil regul. závit. termost. bez hlavice ovl. G 1/2</t>
  </si>
  <si>
    <t>73422-1602</t>
  </si>
  <si>
    <t>"Lab.105 (2.19) :"        3,0 =   3,000</t>
  </si>
  <si>
    <t>"Lab 2 (1.25) :"            8,0 =   8,000</t>
  </si>
  <si>
    <t>"Lab 208 (3.14) :"        7,0 =   7,000</t>
  </si>
  <si>
    <t>"Vyhod. 206 (3.16) :"   3,0 =   3,000</t>
  </si>
  <si>
    <t>2863M8828</t>
  </si>
  <si>
    <t>Hlavica termostatická</t>
  </si>
  <si>
    <t>25.21.22</t>
  </si>
  <si>
    <t xml:space="preserve">4053314             </t>
  </si>
  <si>
    <t>"Lab2 (1.25) :"             8,0 =   8,000</t>
  </si>
  <si>
    <t>734261717</t>
  </si>
  <si>
    <t>Skrutkovanie regulačné radiátorové priame G 1/2 s vypúšťaním</t>
  </si>
  <si>
    <t>73426-1717</t>
  </si>
  <si>
    <t>998734203</t>
  </si>
  <si>
    <t>Presun hmôt pre armatúry UK v objektoch výšky do 24 m</t>
  </si>
  <si>
    <t>99873-4203</t>
  </si>
  <si>
    <t xml:space="preserve">734 - Armatúry  spolu: </t>
  </si>
  <si>
    <t>735 - Vykurovacie telesá</t>
  </si>
  <si>
    <t>735151821</t>
  </si>
  <si>
    <t>Demontáž vykurovacích telies panelových dvojrad. do 1500 mm</t>
  </si>
  <si>
    <t>73515-1821</t>
  </si>
  <si>
    <t>735159645</t>
  </si>
  <si>
    <t>Montáž vyhr. telies oc.doskové dvojité bez odvzd. KORAD-22K Hdo600/Ldo2000mm</t>
  </si>
  <si>
    <t>73515-9645</t>
  </si>
  <si>
    <t>484521351</t>
  </si>
  <si>
    <t>Teleso vyh.doskové dvojité s 2xkonverkt. typ 22K s krytmi H600 L1400 Korad P90</t>
  </si>
  <si>
    <t>28.22.11</t>
  </si>
  <si>
    <t>998735202</t>
  </si>
  <si>
    <t>Presun hmôt pre vykur. telesá UK v objektoch výšky do 12 m</t>
  </si>
  <si>
    <t>99873-5202</t>
  </si>
  <si>
    <t xml:space="preserve">735 - Vykurovacie telesá  spolu: </t>
  </si>
  <si>
    <t>766 - Konštrukcie stolárske</t>
  </si>
  <si>
    <t>766</t>
  </si>
  <si>
    <t>766661112</t>
  </si>
  <si>
    <t>Montáž dvier kompl. otvár. do zárubne 1-krídl. do 0,8m</t>
  </si>
  <si>
    <t>76666-1112</t>
  </si>
  <si>
    <t>45.42.11</t>
  </si>
  <si>
    <t>6116D0202</t>
  </si>
  <si>
    <t>Dvere fólia - 80-90 / 197 včetne kovania</t>
  </si>
  <si>
    <t>20.30.11</t>
  </si>
  <si>
    <t>766661132</t>
  </si>
  <si>
    <t>Montáž dvier kompl. otvár. do zárubne 2-krídl. do 1,45m</t>
  </si>
  <si>
    <t>76666-1132</t>
  </si>
  <si>
    <t>6116D0203</t>
  </si>
  <si>
    <t>Dvere fólia - 125-145 / 197 včetne kovania</t>
  </si>
  <si>
    <t>998766202</t>
  </si>
  <si>
    <t>Presun hmôt pre konštr. stolárske v objektoch výšky do 12 m</t>
  </si>
  <si>
    <t>99876-6202</t>
  </si>
  <si>
    <t>45.42.13</t>
  </si>
  <si>
    <t xml:space="preserve">766 - Konštrukcie stolárske  spolu: </t>
  </si>
  <si>
    <t>771 - Podlahy z dlaždíc  keramických</t>
  </si>
  <si>
    <t>771</t>
  </si>
  <si>
    <t>771575109</t>
  </si>
  <si>
    <t>Montáž podláh z dlaždíc keram. rež. hlad. 300x300 do tmelu</t>
  </si>
  <si>
    <t>77157-5109</t>
  </si>
  <si>
    <t>45.43.12</t>
  </si>
  <si>
    <t>"Lab 105 (2.19) :"    4,92*7,95 =   39,114</t>
  </si>
  <si>
    <t>597638000</t>
  </si>
  <si>
    <t>Dlažba keramická o hr. 8 mm</t>
  </si>
  <si>
    <t>26.30.10</t>
  </si>
  <si>
    <t>237,415*1,10 =   261,157</t>
  </si>
  <si>
    <t>771589795</t>
  </si>
  <si>
    <t>Prípl. za škárovanie bielym cementom</t>
  </si>
  <si>
    <t>77158-9795</t>
  </si>
  <si>
    <t>998771202</t>
  </si>
  <si>
    <t>Presun hmôt pre podlahy z dlaždíc v objektoch výšky do 12 m</t>
  </si>
  <si>
    <t>99877-1202</t>
  </si>
  <si>
    <t xml:space="preserve">771 - Podlahy z dlaždíc  keramických  spolu: </t>
  </si>
  <si>
    <t>775 - Podlahy vlysové a parketové</t>
  </si>
  <si>
    <t>775</t>
  </si>
  <si>
    <t>775919312</t>
  </si>
  <si>
    <t>Montáž komplet parket podl veľkoploš drev š.do 200mm pláv bez lep spoj syst clic</t>
  </si>
  <si>
    <t>77591-9312</t>
  </si>
  <si>
    <t>45.43.22</t>
  </si>
  <si>
    <t>"m.č.206 (3.16) :"   4,9*7,95 =   38,955</t>
  </si>
  <si>
    <t>611941942</t>
  </si>
  <si>
    <t>Parkety laminátové o hr. 8mm</t>
  </si>
  <si>
    <t>20.30.12</t>
  </si>
  <si>
    <t>38,955*1,05 =   40,903</t>
  </si>
  <si>
    <t>611955130</t>
  </si>
  <si>
    <t>Fólia Decostep 3mm</t>
  </si>
  <si>
    <t>25.21.30</t>
  </si>
  <si>
    <t xml:space="preserve">0 252130            </t>
  </si>
  <si>
    <t>38,955*1,10 =   42,851</t>
  </si>
  <si>
    <t>614200100</t>
  </si>
  <si>
    <t>Lišta 5,0cm parketová laminová drevovláknitá HDF soklová</t>
  </si>
  <si>
    <t>20.10.21</t>
  </si>
  <si>
    <t>998775202</t>
  </si>
  <si>
    <t>Presun hmôt pre podlahy vlysové v objektoch výšky do 12 m</t>
  </si>
  <si>
    <t>99877-5202</t>
  </si>
  <si>
    <t xml:space="preserve">775 - Podlahy vlysové a parketové  spolu: </t>
  </si>
  <si>
    <t>781 - Obklady z obkladačiek a dosiek</t>
  </si>
  <si>
    <t>781446544</t>
  </si>
  <si>
    <t>Montáž obkladov stien z obkladačiek hutných, keram. do tmelu, škar. biel. cementom</t>
  </si>
  <si>
    <t>78144-6544</t>
  </si>
  <si>
    <t>"Lab 105 (2.19) :"   (4,92+7,95)*2*1,8-(0,9*1,8) =   44,712</t>
  </si>
  <si>
    <t>"Lab 2 (1.25) :"       (6,25+12,6)*2*1,8-(1,2*0,75*8+1,45*1,8) =   58,050</t>
  </si>
  <si>
    <t>"Lab 207 (3.15) :"   (5,25+7,95)*2*1,8-(0,9*1,8*2) =   44,280</t>
  </si>
  <si>
    <t>"Lab 208 (3.14) :"   (6,25+12,45)*2*1,8-(0,9*1,8+1,45*1,8) =   63,090</t>
  </si>
  <si>
    <t>597671500</t>
  </si>
  <si>
    <t>Obklad keramický</t>
  </si>
  <si>
    <t>210,132*1,10 =   231,145</t>
  </si>
  <si>
    <t>781493111</t>
  </si>
  <si>
    <t>Montáž plastových ukončovacích profilov do lepidla</t>
  </si>
  <si>
    <t>78149-3111</t>
  </si>
  <si>
    <t>998781202</t>
  </si>
  <si>
    <t>Presun hmôt pre obklady keramické v objektoch výšky do 12 m</t>
  </si>
  <si>
    <t>99878-1202</t>
  </si>
  <si>
    <t xml:space="preserve">781 - Obklady z obkladačiek a dosiek  spolu: </t>
  </si>
  <si>
    <t>784 - Maľby</t>
  </si>
  <si>
    <t>784</t>
  </si>
  <si>
    <t>784402801</t>
  </si>
  <si>
    <t>Odstránenie malieb v miestnostiach výšky do 3,8 m oškrabaním</t>
  </si>
  <si>
    <t>78440-2801</t>
  </si>
  <si>
    <t>"stropy :"       262,0 =   262,000</t>
  </si>
  <si>
    <t>"steny :"        562,499 =   562,499</t>
  </si>
  <si>
    <t>784412301</t>
  </si>
  <si>
    <t>Pačok 2x váp. mliekom s obrús. a presádr. v miest. do 3,8m</t>
  </si>
  <si>
    <t>78441-2301</t>
  </si>
  <si>
    <t>45.44.21</t>
  </si>
  <si>
    <t>penetrovanie podkladu</t>
  </si>
  <si>
    <t>784452571</t>
  </si>
  <si>
    <t>Maľba zo zmesí tekut. 1far. dvojnás. v miest. do 3,8m</t>
  </si>
  <si>
    <t>78445-2571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</si>
  <si>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</si>
  <si>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</si>
  <si>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</si>
  <si>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</si>
  <si>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</si>
  <si>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21001</t>
  </si>
  <si>
    <t>M</t>
  </si>
  <si>
    <t>74101</t>
  </si>
  <si>
    <t>MK</t>
  </si>
  <si>
    <t>káble, zásuvky, vypínače, lišty, chráničky....</t>
  </si>
  <si>
    <t>21019</t>
  </si>
  <si>
    <t>Rozvádzače, rozvodné skrine, dosky, svorkovnice</t>
  </si>
  <si>
    <t>74119</t>
  </si>
  <si>
    <t>21020</t>
  </si>
  <si>
    <t>74120</t>
  </si>
  <si>
    <t>213291000</t>
  </si>
  <si>
    <t>Spracovanie východiskovej revízie, vypracovanie správy a odborná prehliadka</t>
  </si>
  <si>
    <t>741301000</t>
  </si>
  <si>
    <t>45.31.1*</t>
  </si>
  <si>
    <t>990210191</t>
  </si>
  <si>
    <t>Presun hmôt pre M 21 do 500 m</t>
  </si>
  <si>
    <t>998741191</t>
  </si>
  <si>
    <t xml:space="preserve">M21 - 155 Elektromontáže  spolu: </t>
  </si>
  <si>
    <t>M24 - 158 Montáž VZT zariadení a sušiarní</t>
  </si>
  <si>
    <t>924</t>
  </si>
  <si>
    <t>240010260</t>
  </si>
  <si>
    <t>Ventilátor radiálny do potrubia D 200 mm AXC100-TP</t>
  </si>
  <si>
    <t>"Lab 2 (1.25 :"        3,0 =   3,000</t>
  </si>
  <si>
    <t>"Lab 208 (3.14) :"   2,0 =   2,000</t>
  </si>
  <si>
    <t>2400803255</t>
  </si>
  <si>
    <t>Potrubie SPIRO do D 200</t>
  </si>
  <si>
    <t>"Lab.105 (2.19) :"   15,0 =   15,000</t>
  </si>
  <si>
    <t>"Lab 2 (1.25) :"       47,0 =   47,000</t>
  </si>
  <si>
    <t>"Lab 208 (3.14) :"   25,0 =   25,000</t>
  </si>
  <si>
    <t>vrátane závesného systému</t>
  </si>
  <si>
    <t>2400902000</t>
  </si>
  <si>
    <t>kpl.</t>
  </si>
  <si>
    <t>"Lab 2 (1.25) :"       3,0 =   3,000</t>
  </si>
  <si>
    <t>"Lab 208 (3.14) :"    2,0 =   2,000</t>
  </si>
  <si>
    <t>2400902001</t>
  </si>
  <si>
    <t>Dopojenie odsávania do hlavného vedenia VZT v šachte</t>
  </si>
  <si>
    <t>"Lab.105 (2.19) :"    1,0 =   1,000</t>
  </si>
  <si>
    <t>"Lab 2 (1.25) :"        3,0 =   3,000</t>
  </si>
  <si>
    <t xml:space="preserve">M24 - 158 Montáž VZT zariadení a sušiarní  spolu: </t>
  </si>
  <si>
    <t>999 - MCE ostatné</t>
  </si>
  <si>
    <t>990240191</t>
  </si>
  <si>
    <t>Presun hmôt pre M 24 do 500 m</t>
  </si>
  <si>
    <t>998738191</t>
  </si>
  <si>
    <t>45.33.12</t>
  </si>
  <si>
    <t xml:space="preserve">999 - MCE ostatné  spolu: </t>
  </si>
  <si>
    <t xml:space="preserve">PRÁCE A DODÁVKY M  spolu: </t>
  </si>
  <si>
    <t>Za rozpočet celkom</t>
  </si>
  <si>
    <t>Figura</t>
  </si>
  <si>
    <t>Dátum:</t>
  </si>
  <si>
    <t>Žľabové vedenia, krabice, svorkovnice</t>
  </si>
  <si>
    <t>Rozvádzače plastové, 48 modulové, inštalované nad omietku</t>
  </si>
  <si>
    <t>Vsadenie VZT odbočky D 200 mm do potrubia 130 x320 mm</t>
  </si>
  <si>
    <t>LED svietidlá a osvetľovacie telesá</t>
  </si>
  <si>
    <t>Odberateľ: Ústav polymérov SAV Bratislava</t>
  </si>
  <si>
    <t xml:space="preserve">svietidlá 2 x 36W s krytím IP54 </t>
  </si>
  <si>
    <t>5 ks</t>
  </si>
  <si>
    <t>65"ks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</si>
</sst>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00"/>
    <numFmt numFmtId="165" formatCode="#,##0&quot; Sk&quot;;[Red]&quot;-&quot;#,##0&quot; Sk&quot;"/>
    <numFmt numFmtId="166" formatCode="#,##0.000"/>
    <numFmt numFmtId="167" formatCode="_-* #,##0\ &quot;Sk&quot;_-;\-* #,##0\ &quot;Sk&quot;_-;_-* &quot;-&quot;\ &quot;Sk&quot;_-;_-@_-"/>
    <numFmt numFmtId="168" formatCode="#,##0\ &quot;Sk&quot;"/>
    <numFmt numFmtId="169" formatCode="#,##0&quot; &quot;"/>
    <numFmt numFmtId="170" formatCode="#,##0\ _S_k"/>
    <numFmt numFmtId="171" formatCode="#,##0.0"/>
    <numFmt numFmtId="172" formatCode="#,##0.0000"/>
  </numFmts>
  <fonts count="19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8"/>
      <name val="Calibri"/>
      <charset val="238"/>
    </font>
    <font>
      <sz val="11"/>
      <color indexed="9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sz val="11"/>
      <color indexed="10"/>
      <name val="Calibri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8"/>
      <color rgb="FF008000"/>
      <name val="Arial Narrow"/>
      <family val="2"/>
      <charset val="238"/>
    </font>
    <font>
      <sz val="8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1">
    <xf numFmtId="0" fontId="0" fillId="0" borderId="0"/>
    <xf numFmtId="0" fontId="8" fillId="0" borderId="0"/>
    <xf numFmtId="0" fontId="9" fillId="0" borderId="57" applyFont="0" applyFill="0" applyBorder="0">
      <alignment vertical="center"/>
    </xf>
    <xf numFmtId="0" fontId="10" fillId="2" borderId="0" applyNumberFormat="0" applyBorder="0" applyAlignment="0" applyProtection="0"/>
    <xf numFmtId="167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5" fontId="9" fillId="0" borderId="57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57" applyFont="0" applyFill="0"/>
    <xf numFmtId="0" fontId="9" fillId="0" borderId="57">
      <alignment vertical="center"/>
    </xf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58" applyNumberFormat="0" applyFill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9" fillId="0" borderId="21" applyBorder="0">
      <alignment vertical="center"/>
    </xf>
    <xf numFmtId="0" fontId="14" fillId="0" borderId="0" applyNumberFormat="0" applyFill="0" applyBorder="0" applyAlignment="0" applyProtection="0"/>
    <xf numFmtId="0" fontId="9" fillId="0" borderId="21">
      <alignment vertical="center"/>
    </xf>
  </cellStyleXfs>
  <cellXfs count="177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6" xfId="1" applyFont="1" applyBorder="1" applyAlignment="1">
      <alignment horizontal="righ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8" xfId="1" applyFont="1" applyBorder="1" applyAlignment="1">
      <alignment horizontal="right" vertical="center"/>
    </xf>
    <xf numFmtId="49" fontId="1" fillId="0" borderId="4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170" fontId="1" fillId="0" borderId="4" xfId="1" applyNumberFormat="1" applyFont="1" applyBorder="1" applyAlignment="1">
      <alignment horizontal="left" vertical="center"/>
    </xf>
    <xf numFmtId="168" fontId="1" fillId="0" borderId="4" xfId="1" applyNumberFormat="1" applyFont="1" applyBorder="1" applyAlignment="1">
      <alignment horizontal="right" vertical="center"/>
    </xf>
    <xf numFmtId="3" fontId="1" fillId="0" borderId="9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170" fontId="1" fillId="0" borderId="11" xfId="1" applyNumberFormat="1" applyFont="1" applyBorder="1" applyAlignment="1">
      <alignment horizontal="left" vertical="center"/>
    </xf>
    <xf numFmtId="168" fontId="1" fillId="0" borderId="11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Continuous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left" vertical="center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25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26" xfId="1" applyFont="1" applyBorder="1" applyAlignment="1">
      <alignment horizontal="centerContinuous" vertical="center"/>
    </xf>
    <xf numFmtId="0" fontId="1" fillId="0" borderId="27" xfId="1" applyFont="1" applyBorder="1" applyAlignment="1">
      <alignment horizontal="centerContinuous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28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3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3" fontId="1" fillId="0" borderId="32" xfId="1" applyNumberFormat="1" applyFont="1" applyBorder="1" applyAlignment="1">
      <alignment vertical="center"/>
    </xf>
    <xf numFmtId="3" fontId="1" fillId="0" borderId="35" xfId="1" applyNumberFormat="1" applyFont="1" applyBorder="1" applyAlignment="1">
      <alignment vertical="center"/>
    </xf>
    <xf numFmtId="0" fontId="1" fillId="0" borderId="36" xfId="1" applyFont="1" applyBorder="1" applyAlignment="1">
      <alignment horizontal="centerContinuous" vertical="center"/>
    </xf>
    <xf numFmtId="0" fontId="1" fillId="0" borderId="37" xfId="1" applyFont="1" applyBorder="1" applyAlignment="1">
      <alignment horizontal="centerContinuous" vertical="center"/>
    </xf>
    <xf numFmtId="0" fontId="1" fillId="0" borderId="38" xfId="1" applyFont="1" applyBorder="1" applyAlignment="1">
      <alignment horizontal="left" vertical="center"/>
    </xf>
    <xf numFmtId="10" fontId="1" fillId="0" borderId="39" xfId="1" applyNumberFormat="1" applyFont="1" applyBorder="1" applyAlignment="1">
      <alignment horizontal="right" vertical="center"/>
    </xf>
    <xf numFmtId="0" fontId="1" fillId="0" borderId="41" xfId="1" applyFont="1" applyBorder="1" applyAlignment="1">
      <alignment horizontal="left" vertical="center"/>
    </xf>
    <xf numFmtId="10" fontId="1" fillId="0" borderId="42" xfId="1" applyNumberFormat="1" applyFont="1" applyBorder="1" applyAlignment="1">
      <alignment horizontal="right" vertical="center"/>
    </xf>
    <xf numFmtId="0" fontId="1" fillId="0" borderId="23" xfId="1" applyFont="1" applyBorder="1" applyAlignment="1">
      <alignment horizontal="left" vertical="center"/>
    </xf>
    <xf numFmtId="0" fontId="1" fillId="0" borderId="25" xfId="1" applyFont="1" applyBorder="1" applyAlignment="1">
      <alignment horizontal="right" vertical="center"/>
    </xf>
    <xf numFmtId="0" fontId="1" fillId="0" borderId="43" xfId="1" applyFont="1" applyBorder="1" applyAlignment="1">
      <alignment horizontal="centerContinuous" vertical="center"/>
    </xf>
    <xf numFmtId="169" fontId="1" fillId="0" borderId="36" xfId="1" applyNumberFormat="1" applyFont="1" applyBorder="1" applyAlignment="1">
      <alignment horizontal="centerContinuous" vertical="center"/>
    </xf>
    <xf numFmtId="0" fontId="1" fillId="0" borderId="44" xfId="1" applyFont="1" applyBorder="1" applyAlignment="1">
      <alignment horizontal="left" vertical="center"/>
    </xf>
    <xf numFmtId="0" fontId="1" fillId="0" borderId="42" xfId="1" applyFont="1" applyBorder="1" applyAlignment="1">
      <alignment horizontal="left" vertical="center"/>
    </xf>
    <xf numFmtId="0" fontId="1" fillId="0" borderId="39" xfId="1" applyFont="1" applyBorder="1" applyAlignment="1">
      <alignment horizontal="right" vertical="center"/>
    </xf>
    <xf numFmtId="0" fontId="1" fillId="0" borderId="35" xfId="1" applyFont="1" applyBorder="1" applyAlignment="1">
      <alignment horizontal="left" vertical="center"/>
    </xf>
    <xf numFmtId="0" fontId="3" fillId="0" borderId="45" xfId="1" applyFont="1" applyBorder="1" applyAlignment="1">
      <alignment horizontal="center" vertical="center"/>
    </xf>
    <xf numFmtId="0" fontId="1" fillId="0" borderId="46" xfId="1" applyFont="1" applyBorder="1" applyAlignment="1">
      <alignment horizontal="left" vertical="center"/>
    </xf>
    <xf numFmtId="0" fontId="1" fillId="0" borderId="47" xfId="1" applyFont="1" applyBorder="1" applyAlignment="1">
      <alignment horizontal="left" vertical="center"/>
    </xf>
    <xf numFmtId="169" fontId="1" fillId="0" borderId="48" xfId="1" applyNumberFormat="1" applyFont="1" applyBorder="1" applyAlignment="1">
      <alignment horizontal="righ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4" fontId="1" fillId="0" borderId="0" xfId="0" applyNumberFormat="1" applyFont="1" applyProtection="1"/>
    <xf numFmtId="166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49" xfId="0" applyFont="1" applyBorder="1" applyAlignment="1" applyProtection="1">
      <alignment horizontal="center"/>
    </xf>
    <xf numFmtId="0" fontId="1" fillId="0" borderId="50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0" fontId="4" fillId="0" borderId="0" xfId="0" applyFont="1" applyProtection="1"/>
    <xf numFmtId="49" fontId="1" fillId="0" borderId="0" xfId="0" applyNumberFormat="1" applyFont="1" applyAlignment="1" applyProtection="1">
      <alignment horizontal="left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6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2" xfId="0" applyNumberFormat="1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5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166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Protection="1">
      <protection locked="0"/>
    </xf>
    <xf numFmtId="49" fontId="1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54" xfId="0" applyFont="1" applyBorder="1" applyAlignment="1" applyProtection="1">
      <alignment horizontal="centerContinuous"/>
      <protection locked="0"/>
    </xf>
    <xf numFmtId="0" fontId="1" fillId="0" borderId="55" xfId="0" applyFont="1" applyBorder="1" applyAlignment="1" applyProtection="1">
      <alignment horizontal="centerContinuous"/>
      <protection locked="0"/>
    </xf>
    <xf numFmtId="0" fontId="1" fillId="0" borderId="56" xfId="0" applyFont="1" applyBorder="1" applyAlignment="1" applyProtection="1">
      <alignment horizontal="centerContinuous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52" xfId="0" applyNumberFormat="1" applyFont="1" applyBorder="1" applyAlignment="1" applyProtection="1">
      <alignment horizontal="center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53" xfId="0" applyNumberFormat="1" applyFont="1" applyBorder="1" applyAlignment="1" applyProtection="1">
      <alignment horizontal="center"/>
    </xf>
    <xf numFmtId="0" fontId="1" fillId="0" borderId="49" xfId="0" applyNumberFormat="1" applyFont="1" applyBorder="1" applyAlignment="1" applyProtection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51" xfId="0" applyNumberFormat="1" applyFont="1" applyBorder="1" applyAlignment="1" applyProtection="1">
      <alignment horizontal="center"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center"/>
      <protection locked="0"/>
    </xf>
    <xf numFmtId="166" fontId="1" fillId="0" borderId="51" xfId="0" applyNumberFormat="1" applyFont="1" applyBorder="1" applyProtection="1"/>
    <xf numFmtId="0" fontId="1" fillId="0" borderId="51" xfId="0" applyFont="1" applyBorder="1" applyProtection="1"/>
    <xf numFmtId="0" fontId="4" fillId="0" borderId="0" xfId="1" applyFont="1" applyProtection="1">
      <protection locked="0"/>
    </xf>
    <xf numFmtId="49" fontId="4" fillId="0" borderId="0" xfId="1" applyNumberFormat="1" applyFont="1" applyProtection="1"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49" fontId="5" fillId="0" borderId="0" xfId="1" applyNumberFormat="1" applyFont="1" applyProtection="1">
      <protection locked="0"/>
    </xf>
    <xf numFmtId="0" fontId="5" fillId="0" borderId="0" xfId="1" applyFont="1" applyProtection="1">
      <protection locked="0"/>
    </xf>
    <xf numFmtId="171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172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 applyProtection="1">
      <alignment horizontal="left"/>
    </xf>
    <xf numFmtId="0" fontId="1" fillId="0" borderId="49" xfId="0" applyFont="1" applyBorder="1" applyAlignment="1" applyProtection="1">
      <alignment horizontal="right"/>
    </xf>
    <xf numFmtId="49" fontId="1" fillId="0" borderId="51" xfId="0" applyNumberFormat="1" applyFont="1" applyBorder="1" applyAlignment="1" applyProtection="1">
      <alignment horizontal="left"/>
    </xf>
    <xf numFmtId="0" fontId="1" fillId="0" borderId="51" xfId="0" applyFont="1" applyBorder="1" applyAlignment="1" applyProtection="1">
      <alignment horizontal="right"/>
    </xf>
    <xf numFmtId="4" fontId="1" fillId="0" borderId="18" xfId="1" applyNumberFormat="1" applyFont="1" applyBorder="1" applyAlignment="1">
      <alignment horizontal="right" vertical="center"/>
    </xf>
    <xf numFmtId="4" fontId="1" fillId="0" borderId="19" xfId="1" applyNumberFormat="1" applyFont="1" applyBorder="1" applyAlignment="1">
      <alignment horizontal="right" vertical="center"/>
    </xf>
    <xf numFmtId="4" fontId="1" fillId="0" borderId="21" xfId="1" applyNumberFormat="1" applyFont="1" applyBorder="1" applyAlignment="1">
      <alignment horizontal="right" vertical="center"/>
    </xf>
    <xf numFmtId="4" fontId="1" fillId="0" borderId="40" xfId="1" applyNumberFormat="1" applyFont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4" fontId="1" fillId="0" borderId="2" xfId="1" applyNumberFormat="1" applyFont="1" applyBorder="1" applyAlignment="1">
      <alignment horizontal="right" vertical="center"/>
    </xf>
    <xf numFmtId="4" fontId="1" fillId="0" borderId="23" xfId="1" applyNumberFormat="1" applyFont="1" applyBorder="1" applyAlignment="1">
      <alignment horizontal="right" vertical="center"/>
    </xf>
    <xf numFmtId="4" fontId="1" fillId="0" borderId="24" xfId="1" applyNumberFormat="1" applyFont="1" applyBorder="1" applyAlignment="1">
      <alignment horizontal="right" vertical="center"/>
    </xf>
    <xf numFmtId="4" fontId="1" fillId="0" borderId="42" xfId="1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  <protection locked="0"/>
    </xf>
    <xf numFmtId="49" fontId="16" fillId="0" borderId="0" xfId="0" applyNumberFormat="1" applyFont="1" applyAlignment="1" applyProtection="1">
      <alignment horizontal="left" vertical="top" wrapText="1"/>
      <protection locked="0"/>
    </xf>
    <xf numFmtId="166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4" fontId="16" fillId="0" borderId="0" xfId="0" applyNumberFormat="1" applyFont="1" applyAlignment="1" applyProtection="1">
      <alignment vertical="top"/>
      <protection locked="0"/>
    </xf>
    <xf numFmtId="164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horizontal="right" vertical="top" wrapText="1"/>
      <protection locked="0"/>
    </xf>
    <xf numFmtId="4" fontId="15" fillId="0" borderId="0" xfId="0" applyNumberFormat="1" applyFont="1" applyAlignment="1" applyProtection="1">
      <alignment vertical="top"/>
      <protection locked="0"/>
    </xf>
    <xf numFmtId="164" fontId="15" fillId="0" borderId="0" xfId="0" applyNumberFormat="1" applyFont="1" applyAlignment="1" applyProtection="1">
      <alignment vertical="top"/>
      <protection locked="0"/>
    </xf>
    <xf numFmtId="166" fontId="15" fillId="0" borderId="0" xfId="0" applyNumberFormat="1" applyFont="1" applyAlignment="1" applyProtection="1">
      <alignment vertical="top"/>
      <protection locked="0"/>
    </xf>
    <xf numFmtId="49" fontId="17" fillId="0" borderId="0" xfId="0" applyNumberFormat="1" applyFont="1" applyAlignment="1" applyProtection="1">
      <alignment horizontal="left" vertical="top" wrapText="1"/>
      <protection locked="0"/>
    </xf>
    <xf numFmtId="166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4" fontId="17" fillId="0" borderId="0" xfId="0" applyNumberFormat="1" applyFont="1" applyAlignment="1" applyProtection="1">
      <alignment vertical="top"/>
      <protection locked="0"/>
    </xf>
    <xf numFmtId="164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49" fontId="15" fillId="0" borderId="0" xfId="0" applyNumberFormat="1" applyFont="1" applyAlignment="1" applyProtection="1">
      <alignment horizontal="left" vertical="top" wrapText="1"/>
      <protection locked="0"/>
    </xf>
    <xf numFmtId="14" fontId="1" fillId="0" borderId="8" xfId="1" applyNumberFormat="1" applyFont="1" applyBorder="1" applyAlignment="1">
      <alignment horizontal="left" vertical="center"/>
    </xf>
    <xf numFmtId="0" fontId="18" fillId="0" borderId="0" xfId="0" applyFont="1" applyAlignment="1" applyProtection="1">
      <alignment horizontal="left"/>
    </xf>
    <xf numFmtId="14" fontId="1" fillId="0" borderId="0" xfId="0" applyNumberFormat="1" applyFont="1" applyAlignment="1" applyProtection="1">
      <alignment horizontal="left"/>
    </xf>
  </cellXfs>
  <cellStyles count="31">
    <cellStyle name="1 000 Sk" xfId="11" xr:uid="{00000000-0005-0000-0000-000000000000}"/>
    <cellStyle name="1 000,-  Sk" xfId="2" xr:uid="{00000000-0005-0000-0000-000001000000}"/>
    <cellStyle name="1 000,- Kč" xfId="7" xr:uid="{00000000-0005-0000-0000-000002000000}"/>
    <cellStyle name="1 000,- Sk" xfId="10" xr:uid="{00000000-0005-0000-0000-000003000000}"/>
    <cellStyle name="1000 Sk_fakturuj99" xfId="4" xr:uid="{00000000-0005-0000-0000-000004000000}"/>
    <cellStyle name="20 % – Zvýraznění1" xfId="8" xr:uid="{00000000-0005-0000-0000-000005000000}"/>
    <cellStyle name="20 % – Zvýraznění2" xfId="9" xr:uid="{00000000-0005-0000-0000-000006000000}"/>
    <cellStyle name="20 % – Zvýraznění3" xfId="3" xr:uid="{00000000-0005-0000-0000-000007000000}"/>
    <cellStyle name="20 % – Zvýraznění4" xfId="12" xr:uid="{00000000-0005-0000-0000-000008000000}"/>
    <cellStyle name="20 % – Zvýraznění5" xfId="13" xr:uid="{00000000-0005-0000-0000-000009000000}"/>
    <cellStyle name="20 % – Zvýraznění6" xfId="14" xr:uid="{00000000-0005-0000-0000-00000A000000}"/>
    <cellStyle name="40 % – Zvýraznění1" xfId="5" xr:uid="{00000000-0005-0000-0000-00000B000000}"/>
    <cellStyle name="40 % – Zvýraznění2" xfId="15" xr:uid="{00000000-0005-0000-0000-00000C000000}"/>
    <cellStyle name="40 % – Zvýraznění3" xfId="16" xr:uid="{00000000-0005-0000-0000-00000D000000}"/>
    <cellStyle name="40 % – Zvýraznění4" xfId="17" xr:uid="{00000000-0005-0000-0000-00000E000000}"/>
    <cellStyle name="40 % – Zvýraznění5" xfId="6" xr:uid="{00000000-0005-0000-0000-00000F000000}"/>
    <cellStyle name="40 % – Zvýraznění6" xfId="18" xr:uid="{00000000-0005-0000-0000-000010000000}"/>
    <cellStyle name="60 % – Zvýraznění1" xfId="19" xr:uid="{00000000-0005-0000-0000-000011000000}"/>
    <cellStyle name="60 % – Zvýraznění2" xfId="20" xr:uid="{00000000-0005-0000-0000-000012000000}"/>
    <cellStyle name="60 % – Zvýraznění3" xfId="21" xr:uid="{00000000-0005-0000-0000-000013000000}"/>
    <cellStyle name="60 % – Zvýraznění4" xfId="22" xr:uid="{00000000-0005-0000-0000-000014000000}"/>
    <cellStyle name="60 % – Zvýraznění5" xfId="23" xr:uid="{00000000-0005-0000-0000-000015000000}"/>
    <cellStyle name="60 % – Zvýraznění6" xfId="24" xr:uid="{00000000-0005-0000-0000-000016000000}"/>
    <cellStyle name="Celkem" xfId="25" xr:uid="{00000000-0005-0000-0000-000017000000}"/>
    <cellStyle name="data" xfId="26" xr:uid="{00000000-0005-0000-0000-000018000000}"/>
    <cellStyle name="Název" xfId="27" xr:uid="{00000000-0005-0000-0000-000019000000}"/>
    <cellStyle name="Normal" xfId="0" builtinId="0"/>
    <cellStyle name="normálne_KLs" xfId="1" xr:uid="{00000000-0005-0000-0000-00001B000000}"/>
    <cellStyle name="TEXT" xfId="28" xr:uid="{00000000-0005-0000-0000-00001C000000}"/>
    <cellStyle name="Text upozornění" xfId="29" xr:uid="{00000000-0005-0000-0000-00001D000000}"/>
    <cellStyle name="TEXT1" xfId="30" xr:uid="{00000000-0005-0000-0000-00001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showGridLines="0" workbookViewId="0"/>
  </sheetViews>
  <sheetFormatPr defaultColWidth="9.140625" defaultRowHeight="12.75"/>
  <cols>
    <col min="1" max="1" width="15.7109375" style="88" customWidth="1"/>
    <col min="2" max="3" width="45.7109375" style="88" customWidth="1"/>
    <col min="4" max="4" width="11.28515625" style="89" customWidth="1"/>
    <col min="5" max="16384" width="9.140625" style="78"/>
  </cols>
  <sheetData>
    <row r="1" spans="1:6">
      <c r="A1" s="90" t="s">
        <v>118</v>
      </c>
      <c r="B1" s="91"/>
      <c r="C1" s="91"/>
      <c r="D1" s="92" t="s">
        <v>4</v>
      </c>
    </row>
    <row r="2" spans="1:6">
      <c r="A2" s="90" t="s">
        <v>12</v>
      </c>
      <c r="B2" s="91"/>
      <c r="C2" s="91"/>
      <c r="D2" s="92" t="s">
        <v>120</v>
      </c>
    </row>
    <row r="3" spans="1:6">
      <c r="A3" s="90" t="s">
        <v>16</v>
      </c>
      <c r="B3" s="91"/>
      <c r="C3" s="91"/>
      <c r="D3" s="92" t="s">
        <v>121</v>
      </c>
    </row>
    <row r="4" spans="1:6">
      <c r="A4" s="91"/>
      <c r="B4" s="91"/>
      <c r="C4" s="91"/>
      <c r="D4" s="91"/>
    </row>
    <row r="5" spans="1:6">
      <c r="A5" s="90" t="s">
        <v>122</v>
      </c>
      <c r="B5" s="91"/>
      <c r="C5" s="91"/>
      <c r="D5" s="91"/>
    </row>
    <row r="6" spans="1:6">
      <c r="A6" s="90"/>
      <c r="B6" s="91"/>
      <c r="C6" s="91"/>
      <c r="D6" s="91"/>
    </row>
    <row r="7" spans="1:6">
      <c r="A7" s="90"/>
      <c r="B7" s="91"/>
      <c r="C7" s="91"/>
      <c r="D7" s="91"/>
    </row>
    <row r="8" spans="1:6">
      <c r="A8" s="78" t="s">
        <v>123</v>
      </c>
      <c r="B8" s="93"/>
      <c r="C8" s="94"/>
      <c r="D8" s="95"/>
    </row>
    <row r="9" spans="1:6">
      <c r="A9" s="96" t="s">
        <v>67</v>
      </c>
      <c r="B9" s="96" t="s">
        <v>68</v>
      </c>
      <c r="C9" s="96" t="s">
        <v>69</v>
      </c>
      <c r="D9" s="97" t="s">
        <v>70</v>
      </c>
      <c r="F9" s="78" t="s">
        <v>575</v>
      </c>
    </row>
    <row r="10" spans="1:6">
      <c r="A10" s="98"/>
      <c r="B10" s="98"/>
      <c r="C10" s="99"/>
      <c r="D10" s="100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landscape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29"/>
  <sheetViews>
    <sheetView showGridLines="0" showZeros="0" workbookViewId="0">
      <selection activeCell="M21" sqref="M21"/>
    </sheetView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22.7109375" style="1" customWidth="1"/>
    <col min="9" max="9" width="14" style="1" customWidth="1"/>
    <col min="10" max="10" width="4.28515625" style="1" customWidth="1"/>
    <col min="11" max="11" width="19.7109375" style="1" customWidth="1"/>
    <col min="12" max="12" width="9.7109375" style="1" customWidth="1"/>
    <col min="13" max="13" width="14" style="1" customWidth="1"/>
    <col min="14" max="14" width="0.7109375" style="1" customWidth="1"/>
    <col min="15" max="15" width="1.42578125" style="1" customWidth="1"/>
    <col min="16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/>
      <c r="C1" s="2"/>
      <c r="D1" s="2"/>
      <c r="E1" s="2"/>
      <c r="F1" s="2"/>
      <c r="G1" s="2"/>
      <c r="H1" s="3" t="str">
        <f>CONCATENATE(AA2," ",AB2," ",AC2," ",AD2)</f>
        <v xml:space="preserve">Krycí list rozpočtu v EUR  </v>
      </c>
      <c r="I1" s="2"/>
      <c r="J1" s="2"/>
      <c r="K1" s="2"/>
      <c r="L1" s="2"/>
      <c r="M1" s="2"/>
      <c r="Z1" s="75" t="s">
        <v>5</v>
      </c>
      <c r="AA1" s="75" t="s">
        <v>6</v>
      </c>
      <c r="AB1" s="75" t="s">
        <v>7</v>
      </c>
      <c r="AC1" s="75" t="s">
        <v>8</v>
      </c>
      <c r="AD1" s="75" t="s">
        <v>9</v>
      </c>
    </row>
    <row r="2" spans="2:30" ht="18" customHeight="1">
      <c r="B2" s="4" t="s">
        <v>124</v>
      </c>
      <c r="C2" s="5"/>
      <c r="D2" s="5"/>
      <c r="E2" s="5"/>
      <c r="F2" s="5"/>
      <c r="G2" s="6" t="s">
        <v>75</v>
      </c>
      <c r="H2" s="5" t="s">
        <v>125</v>
      </c>
      <c r="I2" s="5"/>
      <c r="J2" s="6" t="s">
        <v>76</v>
      </c>
      <c r="K2" s="5"/>
      <c r="L2" s="5"/>
      <c r="M2" s="52"/>
      <c r="Z2" s="75" t="s">
        <v>13</v>
      </c>
      <c r="AA2" s="76" t="s">
        <v>77</v>
      </c>
      <c r="AB2" s="76" t="s">
        <v>15</v>
      </c>
      <c r="AC2" s="76"/>
      <c r="AD2" s="77"/>
    </row>
    <row r="3" spans="2:30" ht="18" customHeight="1">
      <c r="B3" s="7" t="s">
        <v>2</v>
      </c>
      <c r="C3" s="8"/>
      <c r="D3" s="8"/>
      <c r="E3" s="8"/>
      <c r="F3" s="8"/>
      <c r="G3" s="9" t="s">
        <v>126</v>
      </c>
      <c r="H3" s="8"/>
      <c r="I3" s="8"/>
      <c r="J3" s="9" t="s">
        <v>78</v>
      </c>
      <c r="K3" s="8"/>
      <c r="L3" s="8"/>
      <c r="M3" s="53"/>
      <c r="Z3" s="75" t="s">
        <v>17</v>
      </c>
      <c r="AA3" s="76" t="s">
        <v>79</v>
      </c>
      <c r="AB3" s="76" t="s">
        <v>15</v>
      </c>
      <c r="AC3" s="76" t="s">
        <v>19</v>
      </c>
      <c r="AD3" s="77" t="s">
        <v>20</v>
      </c>
    </row>
    <row r="4" spans="2:30" ht="18" customHeight="1">
      <c r="B4" s="10" t="s">
        <v>2</v>
      </c>
      <c r="C4" s="11"/>
      <c r="D4" s="11"/>
      <c r="E4" s="11"/>
      <c r="F4" s="11"/>
      <c r="G4" s="12"/>
      <c r="H4" s="11"/>
      <c r="I4" s="11"/>
      <c r="J4" s="12" t="s">
        <v>80</v>
      </c>
      <c r="K4" s="174"/>
      <c r="L4" s="11" t="s">
        <v>81</v>
      </c>
      <c r="M4" s="54"/>
      <c r="Z4" s="75" t="s">
        <v>21</v>
      </c>
      <c r="AA4" s="76" t="s">
        <v>82</v>
      </c>
      <c r="AB4" s="76" t="s">
        <v>15</v>
      </c>
      <c r="AC4" s="76"/>
      <c r="AD4" s="77"/>
    </row>
    <row r="5" spans="2:30" ht="18" customHeight="1">
      <c r="B5" s="4" t="s">
        <v>83</v>
      </c>
      <c r="C5" s="5"/>
      <c r="D5" s="5" t="s">
        <v>127</v>
      </c>
      <c r="E5" s="5"/>
      <c r="F5" s="5"/>
      <c r="G5" s="13" t="s">
        <v>128</v>
      </c>
      <c r="H5" s="5" t="s">
        <v>129</v>
      </c>
      <c r="I5" s="5"/>
      <c r="J5" s="5" t="s">
        <v>84</v>
      </c>
      <c r="K5" s="5"/>
      <c r="L5" s="5" t="s">
        <v>85</v>
      </c>
      <c r="M5" s="52"/>
      <c r="Z5" s="75" t="s">
        <v>23</v>
      </c>
      <c r="AA5" s="76" t="s">
        <v>79</v>
      </c>
      <c r="AB5" s="76" t="s">
        <v>15</v>
      </c>
      <c r="AC5" s="76" t="s">
        <v>19</v>
      </c>
      <c r="AD5" s="77" t="s">
        <v>20</v>
      </c>
    </row>
    <row r="6" spans="2:30" ht="18" customHeight="1">
      <c r="B6" s="7" t="s">
        <v>86</v>
      </c>
      <c r="C6" s="8"/>
      <c r="D6" s="8"/>
      <c r="E6" s="8"/>
      <c r="F6" s="8"/>
      <c r="G6" s="14"/>
      <c r="H6" s="8"/>
      <c r="I6" s="8"/>
      <c r="J6" s="8" t="s">
        <v>84</v>
      </c>
      <c r="K6" s="8"/>
      <c r="L6" s="8" t="s">
        <v>85</v>
      </c>
      <c r="M6" s="53"/>
    </row>
    <row r="7" spans="2:30" ht="18" customHeight="1">
      <c r="B7" s="10" t="s">
        <v>87</v>
      </c>
      <c r="C7" s="11"/>
      <c r="D7" s="11"/>
      <c r="E7" s="11"/>
      <c r="F7" s="11"/>
      <c r="G7" s="15"/>
      <c r="H7" s="11"/>
      <c r="I7" s="11"/>
      <c r="J7" s="11" t="s">
        <v>84</v>
      </c>
      <c r="K7" s="11"/>
      <c r="L7" s="11" t="s">
        <v>85</v>
      </c>
      <c r="M7" s="54"/>
    </row>
    <row r="8" spans="2:30" ht="18" customHeight="1">
      <c r="B8" s="16"/>
      <c r="C8" s="17"/>
      <c r="D8" s="18"/>
      <c r="E8" s="19"/>
      <c r="F8" s="20">
        <f>IF(B8&lt;&gt;0,ROUND($M$26/B8,0),0)</f>
        <v>0</v>
      </c>
      <c r="G8" s="13"/>
      <c r="H8" s="17"/>
      <c r="I8" s="20">
        <f>IF(G8&lt;&gt;0,ROUND($M$26/G8,0),0)</f>
        <v>0</v>
      </c>
      <c r="J8" s="6"/>
      <c r="K8" s="17"/>
      <c r="L8" s="19"/>
      <c r="M8" s="55">
        <f>IF(J8&lt;&gt;0,ROUND($M$26/J8,0),0)</f>
        <v>0</v>
      </c>
    </row>
    <row r="9" spans="2:30" ht="18" customHeight="1">
      <c r="B9" s="21"/>
      <c r="C9" s="22"/>
      <c r="D9" s="23"/>
      <c r="E9" s="24"/>
      <c r="F9" s="25">
        <f>IF(B9&lt;&gt;0,ROUND($M$26/B9,0),0)</f>
        <v>0</v>
      </c>
      <c r="G9" s="26"/>
      <c r="H9" s="22"/>
      <c r="I9" s="25">
        <f>IF(G9&lt;&gt;0,ROUND($M$26/G9,0),0)</f>
        <v>0</v>
      </c>
      <c r="J9" s="26"/>
      <c r="K9" s="22"/>
      <c r="L9" s="24"/>
      <c r="M9" s="56">
        <f>IF(J9&lt;&gt;0,ROUND($M$26/J9,0),0)</f>
        <v>0</v>
      </c>
    </row>
    <row r="10" spans="2:30" ht="18" customHeight="1">
      <c r="B10" s="27" t="s">
        <v>88</v>
      </c>
      <c r="C10" s="28" t="s">
        <v>89</v>
      </c>
      <c r="D10" s="29" t="s">
        <v>32</v>
      </c>
      <c r="E10" s="29" t="s">
        <v>90</v>
      </c>
      <c r="F10" s="30" t="s">
        <v>91</v>
      </c>
      <c r="G10" s="27" t="s">
        <v>92</v>
      </c>
      <c r="H10" s="31" t="s">
        <v>93</v>
      </c>
      <c r="I10" s="57"/>
      <c r="J10" s="27" t="s">
        <v>94</v>
      </c>
      <c r="K10" s="31" t="s">
        <v>95</v>
      </c>
      <c r="L10" s="58"/>
      <c r="M10" s="57"/>
    </row>
    <row r="11" spans="2:30" ht="18" customHeight="1">
      <c r="B11" s="32">
        <v>1</v>
      </c>
      <c r="C11" s="33" t="s">
        <v>96</v>
      </c>
      <c r="D11" s="147">
        <f>Prehlad!H67</f>
        <v>0</v>
      </c>
      <c r="E11" s="147">
        <f>Prehlad!I67</f>
        <v>0</v>
      </c>
      <c r="F11" s="148">
        <f>D11+E11</f>
        <v>0</v>
      </c>
      <c r="G11" s="32">
        <v>6</v>
      </c>
      <c r="H11" s="33" t="s">
        <v>130</v>
      </c>
      <c r="I11" s="148">
        <v>0</v>
      </c>
      <c r="J11" s="32">
        <v>11</v>
      </c>
      <c r="K11" s="59" t="s">
        <v>133</v>
      </c>
      <c r="L11" s="60">
        <v>0</v>
      </c>
      <c r="M11" s="148">
        <f>ROUND(((D11+E11+D12+E12+D13)*L11),2)</f>
        <v>0</v>
      </c>
    </row>
    <row r="12" spans="2:30" ht="18" customHeight="1">
      <c r="B12" s="34">
        <v>2</v>
      </c>
      <c r="C12" s="35" t="s">
        <v>97</v>
      </c>
      <c r="D12" s="149">
        <f>Prehlad!H232</f>
        <v>0</v>
      </c>
      <c r="E12" s="149">
        <f>Prehlad!I232</f>
        <v>0</v>
      </c>
      <c r="F12" s="148">
        <f>D12+E12</f>
        <v>0</v>
      </c>
      <c r="G12" s="34">
        <v>7</v>
      </c>
      <c r="H12" s="35" t="s">
        <v>131</v>
      </c>
      <c r="I12" s="150">
        <v>0</v>
      </c>
      <c r="J12" s="34">
        <v>12</v>
      </c>
      <c r="K12" s="61" t="s">
        <v>134</v>
      </c>
      <c r="L12" s="62">
        <v>0</v>
      </c>
      <c r="M12" s="150">
        <f>ROUND(((D11+E11+D12+E12+D13)*L12),2)</f>
        <v>0</v>
      </c>
    </row>
    <row r="13" spans="2:30" ht="18" customHeight="1">
      <c r="B13" s="34">
        <v>3</v>
      </c>
      <c r="C13" s="35" t="s">
        <v>98</v>
      </c>
      <c r="D13" s="149">
        <f>Prehlad!H272</f>
        <v>0</v>
      </c>
      <c r="E13" s="149">
        <f>Prehlad!I272</f>
        <v>0</v>
      </c>
      <c r="F13" s="148">
        <f>D13+E13</f>
        <v>0</v>
      </c>
      <c r="G13" s="34">
        <v>8</v>
      </c>
      <c r="H13" s="35" t="s">
        <v>132</v>
      </c>
      <c r="I13" s="150">
        <v>0</v>
      </c>
      <c r="J13" s="34">
        <v>13</v>
      </c>
      <c r="K13" s="61" t="s">
        <v>135</v>
      </c>
      <c r="L13" s="62">
        <v>0</v>
      </c>
      <c r="M13" s="150">
        <f>ROUND(((D11+E11+D12+E12+D13)*L13),2)</f>
        <v>0</v>
      </c>
    </row>
    <row r="14" spans="2:30" ht="18" customHeight="1">
      <c r="B14" s="34">
        <v>4</v>
      </c>
      <c r="C14" s="35" t="s">
        <v>99</v>
      </c>
      <c r="D14" s="149"/>
      <c r="E14" s="149"/>
      <c r="F14" s="151">
        <f>D14+E14</f>
        <v>0</v>
      </c>
      <c r="G14" s="34">
        <v>9</v>
      </c>
      <c r="H14" s="35" t="s">
        <v>2</v>
      </c>
      <c r="I14" s="150">
        <v>0</v>
      </c>
      <c r="J14" s="34">
        <v>14</v>
      </c>
      <c r="K14" s="61" t="s">
        <v>2</v>
      </c>
      <c r="L14" s="62">
        <v>0</v>
      </c>
      <c r="M14" s="150">
        <f>ROUND(((D11+E11+D12+E12+D13+E13)*L14),2)</f>
        <v>0</v>
      </c>
    </row>
    <row r="15" spans="2:30" ht="18" customHeight="1">
      <c r="B15" s="36">
        <v>5</v>
      </c>
      <c r="C15" s="37" t="s">
        <v>100</v>
      </c>
      <c r="D15" s="152">
        <f>SUM(D11:D14)</f>
        <v>0</v>
      </c>
      <c r="E15" s="153">
        <f>SUM(E11:E14)</f>
        <v>0</v>
      </c>
      <c r="F15" s="154">
        <f>SUM(F11:F14)</f>
        <v>0</v>
      </c>
      <c r="G15" s="38">
        <v>10</v>
      </c>
      <c r="H15" s="39" t="s">
        <v>101</v>
      </c>
      <c r="I15" s="154">
        <f>SUM(I11:I14)</f>
        <v>0</v>
      </c>
      <c r="J15" s="36">
        <v>15</v>
      </c>
      <c r="K15" s="63"/>
      <c r="L15" s="64" t="s">
        <v>102</v>
      </c>
      <c r="M15" s="154">
        <f>SUM(M11:M14)</f>
        <v>0</v>
      </c>
    </row>
    <row r="16" spans="2:30" ht="18" customHeight="1">
      <c r="B16" s="40" t="s">
        <v>103</v>
      </c>
      <c r="C16" s="41"/>
      <c r="D16" s="41"/>
      <c r="E16" s="41"/>
      <c r="F16" s="42"/>
      <c r="G16" s="40" t="s">
        <v>104</v>
      </c>
      <c r="H16" s="41"/>
      <c r="I16" s="65"/>
      <c r="J16" s="27" t="s">
        <v>105</v>
      </c>
      <c r="K16" s="31" t="s">
        <v>106</v>
      </c>
      <c r="L16" s="58"/>
      <c r="M16" s="66"/>
    </row>
    <row r="17" spans="2:13" ht="18" customHeight="1">
      <c r="B17" s="43"/>
      <c r="C17" s="44" t="s">
        <v>107</v>
      </c>
      <c r="D17" s="44"/>
      <c r="E17" s="44" t="s">
        <v>108</v>
      </c>
      <c r="F17" s="45"/>
      <c r="G17" s="43"/>
      <c r="H17" s="46"/>
      <c r="I17" s="67"/>
      <c r="J17" s="34">
        <v>16</v>
      </c>
      <c r="K17" s="61" t="s">
        <v>109</v>
      </c>
      <c r="L17" s="68"/>
      <c r="M17" s="150">
        <v>0</v>
      </c>
    </row>
    <row r="18" spans="2:13" ht="18" customHeight="1">
      <c r="B18" s="47"/>
      <c r="C18" s="46" t="s">
        <v>110</v>
      </c>
      <c r="D18" s="46"/>
      <c r="E18" s="46"/>
      <c r="F18" s="48"/>
      <c r="G18" s="47"/>
      <c r="H18" s="46" t="s">
        <v>107</v>
      </c>
      <c r="I18" s="67"/>
      <c r="J18" s="34">
        <v>17</v>
      </c>
      <c r="K18" s="61" t="s">
        <v>136</v>
      </c>
      <c r="L18" s="68"/>
      <c r="M18" s="150">
        <v>0</v>
      </c>
    </row>
    <row r="19" spans="2:13" ht="18" customHeight="1">
      <c r="B19" s="47"/>
      <c r="C19" s="46"/>
      <c r="D19" s="46"/>
      <c r="E19" s="46"/>
      <c r="F19" s="48"/>
      <c r="G19" s="47"/>
      <c r="H19" s="49"/>
      <c r="I19" s="67"/>
      <c r="J19" s="34">
        <v>18</v>
      </c>
      <c r="K19" s="61" t="s">
        <v>137</v>
      </c>
      <c r="L19" s="68"/>
      <c r="M19" s="150">
        <v>0</v>
      </c>
    </row>
    <row r="20" spans="2:13" ht="18" customHeight="1">
      <c r="B20" s="47"/>
      <c r="C20" s="46"/>
      <c r="D20" s="46"/>
      <c r="E20" s="46"/>
      <c r="F20" s="48"/>
      <c r="G20" s="47"/>
      <c r="H20" s="44" t="s">
        <v>108</v>
      </c>
      <c r="I20" s="67"/>
      <c r="J20" s="34">
        <v>19</v>
      </c>
      <c r="K20" s="61" t="s">
        <v>2</v>
      </c>
      <c r="L20" s="68"/>
      <c r="M20" s="150">
        <v>0</v>
      </c>
    </row>
    <row r="21" spans="2:13" ht="18" customHeight="1">
      <c r="B21" s="43"/>
      <c r="C21" s="46"/>
      <c r="D21" s="46"/>
      <c r="E21" s="46"/>
      <c r="F21" s="46"/>
      <c r="G21" s="43"/>
      <c r="H21" s="46" t="s">
        <v>110</v>
      </c>
      <c r="I21" s="67"/>
      <c r="J21" s="36">
        <v>20</v>
      </c>
      <c r="K21" s="63"/>
      <c r="L21" s="64" t="s">
        <v>111</v>
      </c>
      <c r="M21" s="154">
        <f>SUM(M17:M20)</f>
        <v>0</v>
      </c>
    </row>
    <row r="22" spans="2:13" ht="18" customHeight="1">
      <c r="B22" s="40" t="s">
        <v>112</v>
      </c>
      <c r="C22" s="41"/>
      <c r="D22" s="41"/>
      <c r="E22" s="41"/>
      <c r="F22" s="42"/>
      <c r="G22" s="43"/>
      <c r="H22" s="46"/>
      <c r="I22" s="67"/>
      <c r="J22" s="27" t="s">
        <v>113</v>
      </c>
      <c r="K22" s="31" t="s">
        <v>114</v>
      </c>
      <c r="L22" s="58"/>
      <c r="M22" s="66"/>
    </row>
    <row r="23" spans="2:13" ht="18" customHeight="1">
      <c r="B23" s="43"/>
      <c r="C23" s="44" t="s">
        <v>107</v>
      </c>
      <c r="D23" s="44"/>
      <c r="E23" s="44" t="s">
        <v>108</v>
      </c>
      <c r="F23" s="45"/>
      <c r="G23" s="43"/>
      <c r="H23" s="46"/>
      <c r="I23" s="67"/>
      <c r="J23" s="32">
        <v>21</v>
      </c>
      <c r="K23" s="59"/>
      <c r="L23" s="69" t="s">
        <v>115</v>
      </c>
      <c r="M23" s="148"/>
    </row>
    <row r="24" spans="2:13" ht="18" customHeight="1">
      <c r="B24" s="47"/>
      <c r="C24" s="46" t="s">
        <v>110</v>
      </c>
      <c r="D24" s="46"/>
      <c r="E24" s="46"/>
      <c r="F24" s="48"/>
      <c r="G24" s="43"/>
      <c r="H24" s="46"/>
      <c r="I24" s="67"/>
      <c r="J24" s="34">
        <v>22</v>
      </c>
      <c r="K24" s="61" t="s">
        <v>138</v>
      </c>
      <c r="L24" s="155">
        <f>M23-L25</f>
        <v>0</v>
      </c>
      <c r="M24" s="150">
        <f>ROUND((L24*20)/100,2)</f>
        <v>0</v>
      </c>
    </row>
    <row r="25" spans="2:13" ht="18" customHeight="1">
      <c r="B25" s="47"/>
      <c r="C25" s="46"/>
      <c r="D25" s="46"/>
      <c r="E25" s="46"/>
      <c r="F25" s="48"/>
      <c r="G25" s="43"/>
      <c r="H25" s="46"/>
      <c r="I25" s="67"/>
      <c r="J25" s="34">
        <v>23</v>
      </c>
      <c r="K25" s="61" t="s">
        <v>139</v>
      </c>
      <c r="L25" s="155">
        <f>SUMIF(Prehlad!O11:O9997,0,Prehlad!J11:J9997)</f>
        <v>0</v>
      </c>
      <c r="M25" s="150">
        <f>ROUND((L25*0)/100,1)</f>
        <v>0</v>
      </c>
    </row>
    <row r="26" spans="2:13" ht="18" customHeight="1">
      <c r="B26" s="47"/>
      <c r="C26" s="46"/>
      <c r="D26" s="46"/>
      <c r="E26" s="46"/>
      <c r="F26" s="48"/>
      <c r="G26" s="43"/>
      <c r="H26" s="46"/>
      <c r="I26" s="67"/>
      <c r="J26" s="36">
        <v>24</v>
      </c>
      <c r="K26" s="63"/>
      <c r="L26" s="64" t="s">
        <v>116</v>
      </c>
      <c r="M26" s="154">
        <f>M23+M24+M25</f>
        <v>0</v>
      </c>
    </row>
    <row r="27" spans="2:13" ht="17.100000000000001" customHeight="1">
      <c r="B27" s="50"/>
      <c r="C27" s="51"/>
      <c r="D27" s="51"/>
      <c r="E27" s="51"/>
      <c r="F27" s="51"/>
      <c r="G27" s="50"/>
      <c r="H27" s="51"/>
      <c r="I27" s="70"/>
      <c r="J27" s="71" t="s">
        <v>117</v>
      </c>
      <c r="K27" s="72" t="s">
        <v>140</v>
      </c>
      <c r="L27" s="73"/>
      <c r="M27" s="74">
        <v>0</v>
      </c>
    </row>
    <row r="28" spans="2:13" ht="14.25" customHeight="1"/>
    <row r="29" spans="2:13" ht="2.25" customHeight="1"/>
  </sheetData>
  <printOptions horizontalCentered="1" verticalCentered="1"/>
  <pageMargins left="0.25" right="0.38888888888888901" top="0.35416666666666702" bottom="0.43263888888888902" header="0.31388888888888899" footer="0.3541666666666670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4"/>
  <sheetViews>
    <sheetView workbookViewId="0">
      <selection activeCell="F3" sqref="F3"/>
    </sheetView>
  </sheetViews>
  <sheetFormatPr defaultColWidth="9.140625" defaultRowHeight="12.75"/>
  <cols>
    <col min="1" max="1" width="43.42578125" style="78" customWidth="1"/>
    <col min="2" max="2" width="13" style="79" customWidth="1"/>
    <col min="3" max="3" width="12.7109375" style="79" customWidth="1"/>
    <col min="4" max="4" width="12.42578125" style="79" customWidth="1"/>
    <col min="5" max="5" width="13.28515625" style="80" customWidth="1"/>
    <col min="6" max="6" width="11.42578125" style="81" customWidth="1"/>
    <col min="7" max="7" width="9.140625" style="81"/>
    <col min="8" max="23" width="9.140625" style="78"/>
    <col min="24" max="25" width="5.7109375" style="78" customWidth="1"/>
    <col min="26" max="26" width="6.5703125" style="78" customWidth="1"/>
    <col min="27" max="27" width="24.28515625" style="78" customWidth="1"/>
    <col min="28" max="28" width="4.28515625" style="78" customWidth="1"/>
    <col min="29" max="29" width="8.28515625" style="78" customWidth="1"/>
    <col min="30" max="30" width="8.7109375" style="78" customWidth="1"/>
    <col min="31" max="16384" width="9.140625" style="78"/>
  </cols>
  <sheetData>
    <row r="1" spans="1:30">
      <c r="A1" s="82" t="s">
        <v>118</v>
      </c>
      <c r="C1" s="78"/>
      <c r="E1" s="82" t="s">
        <v>119</v>
      </c>
      <c r="F1" s="175"/>
      <c r="G1" s="78"/>
      <c r="Z1" s="75" t="s">
        <v>5</v>
      </c>
      <c r="AA1" s="75" t="s">
        <v>6</v>
      </c>
      <c r="AB1" s="75" t="s">
        <v>7</v>
      </c>
      <c r="AC1" s="75" t="s">
        <v>8</v>
      </c>
      <c r="AD1" s="75" t="s">
        <v>9</v>
      </c>
    </row>
    <row r="2" spans="1:30">
      <c r="A2" s="82" t="s">
        <v>12</v>
      </c>
      <c r="C2" s="78"/>
      <c r="E2" s="82" t="s">
        <v>120</v>
      </c>
      <c r="F2" s="78"/>
      <c r="G2" s="78"/>
      <c r="Z2" s="75" t="s">
        <v>13</v>
      </c>
      <c r="AA2" s="76" t="s">
        <v>71</v>
      </c>
      <c r="AB2" s="76" t="s">
        <v>15</v>
      </c>
      <c r="AC2" s="76"/>
      <c r="AD2" s="77"/>
    </row>
    <row r="3" spans="1:30">
      <c r="A3" s="82" t="s">
        <v>16</v>
      </c>
      <c r="C3" s="78"/>
      <c r="E3" s="82" t="s">
        <v>576</v>
      </c>
      <c r="F3" s="176"/>
      <c r="G3" s="78"/>
      <c r="Z3" s="75" t="s">
        <v>17</v>
      </c>
      <c r="AA3" s="76" t="s">
        <v>72</v>
      </c>
      <c r="AB3" s="76" t="s">
        <v>15</v>
      </c>
      <c r="AC3" s="76" t="s">
        <v>19</v>
      </c>
      <c r="AD3" s="77" t="s">
        <v>20</v>
      </c>
    </row>
    <row r="4" spans="1:30">
      <c r="B4" s="78"/>
      <c r="C4" s="78"/>
      <c r="D4" s="78"/>
      <c r="E4" s="78"/>
      <c r="F4" s="78"/>
      <c r="G4" s="78"/>
      <c r="Z4" s="75" t="s">
        <v>21</v>
      </c>
      <c r="AA4" s="76" t="s">
        <v>73</v>
      </c>
      <c r="AB4" s="76" t="s">
        <v>15</v>
      </c>
      <c r="AC4" s="76"/>
      <c r="AD4" s="77"/>
    </row>
    <row r="5" spans="1:30">
      <c r="A5" s="82" t="s">
        <v>122</v>
      </c>
      <c r="B5" s="78"/>
      <c r="C5" s="78"/>
      <c r="D5" s="78"/>
      <c r="E5" s="78"/>
      <c r="F5" s="78"/>
      <c r="G5" s="78"/>
      <c r="Z5" s="75" t="s">
        <v>23</v>
      </c>
      <c r="AA5" s="76" t="s">
        <v>72</v>
      </c>
      <c r="AB5" s="76" t="s">
        <v>15</v>
      </c>
      <c r="AC5" s="76" t="s">
        <v>19</v>
      </c>
      <c r="AD5" s="77" t="s">
        <v>20</v>
      </c>
    </row>
    <row r="6" spans="1:30">
      <c r="A6" s="82"/>
      <c r="B6" s="78"/>
      <c r="C6" s="78"/>
      <c r="D6" s="78"/>
      <c r="E6" s="78"/>
      <c r="F6" s="78"/>
      <c r="G6" s="78"/>
      <c r="Z6" s="87"/>
      <c r="AA6" s="87"/>
      <c r="AB6" s="87"/>
      <c r="AC6" s="87"/>
      <c r="AD6" s="87"/>
    </row>
    <row r="7" spans="1:30">
      <c r="A7" s="82"/>
      <c r="B7" s="78"/>
      <c r="C7" s="78"/>
      <c r="D7" s="78"/>
      <c r="E7" s="78"/>
      <c r="F7" s="78"/>
      <c r="G7" s="78"/>
    </row>
    <row r="8" spans="1:30" ht="13.5">
      <c r="B8" s="83" t="str">
        <f>CONCATENATE(AA2," ",AB2," ",AC2," ",AD2)</f>
        <v xml:space="preserve">Rekapitulácia rozpočtu v EUR  </v>
      </c>
      <c r="G8" s="78"/>
    </row>
    <row r="9" spans="1:30">
      <c r="A9" s="84" t="s">
        <v>74</v>
      </c>
      <c r="B9" s="84" t="s">
        <v>32</v>
      </c>
      <c r="C9" s="84" t="s">
        <v>33</v>
      </c>
      <c r="D9" s="84" t="s">
        <v>34</v>
      </c>
      <c r="E9" s="85" t="s">
        <v>35</v>
      </c>
      <c r="F9" s="85" t="s">
        <v>36</v>
      </c>
      <c r="G9" s="85" t="s">
        <v>41</v>
      </c>
    </row>
    <row r="10" spans="1:30">
      <c r="A10" s="86"/>
      <c r="B10" s="86"/>
      <c r="C10" s="86" t="s">
        <v>57</v>
      </c>
      <c r="D10" s="86"/>
      <c r="E10" s="86" t="s">
        <v>34</v>
      </c>
      <c r="F10" s="86" t="s">
        <v>34</v>
      </c>
      <c r="G10" s="86" t="s">
        <v>34</v>
      </c>
    </row>
    <row r="12" spans="1:30">
      <c r="A12" s="78" t="s">
        <v>146</v>
      </c>
      <c r="D12" s="79">
        <v>0</v>
      </c>
      <c r="E12" s="80">
        <f>Prehlad!L32</f>
        <v>25.62561505</v>
      </c>
      <c r="F12" s="81">
        <f>Prehlad!N32</f>
        <v>0</v>
      </c>
      <c r="G12" s="81">
        <f>Prehlad!W32</f>
        <v>278.68200000000002</v>
      </c>
    </row>
    <row r="13" spans="1:30">
      <c r="A13" s="78" t="s">
        <v>183</v>
      </c>
      <c r="D13" s="79">
        <v>0</v>
      </c>
      <c r="E13" s="80">
        <f>Prehlad!L65</f>
        <v>37.875824199999997</v>
      </c>
      <c r="F13" s="81">
        <f>Prehlad!N65</f>
        <v>37.066146000000003</v>
      </c>
      <c r="G13" s="81">
        <f>Prehlad!W65</f>
        <v>931.24400000000003</v>
      </c>
    </row>
    <row r="14" spans="1:30">
      <c r="A14" s="78" t="s">
        <v>265</v>
      </c>
      <c r="D14" s="79">
        <v>0</v>
      </c>
      <c r="E14" s="80">
        <f>Prehlad!L67</f>
        <v>63.501439249999997</v>
      </c>
      <c r="F14" s="81">
        <f>Prehlad!N67</f>
        <v>37.066146000000003</v>
      </c>
      <c r="G14" s="81">
        <f>Prehlad!W67</f>
        <v>1209.9259999999999</v>
      </c>
    </row>
    <row r="16" spans="1:30">
      <c r="A16" s="78" t="s">
        <v>267</v>
      </c>
      <c r="D16" s="79">
        <v>0</v>
      </c>
      <c r="E16" s="80">
        <f>Prehlad!L96</f>
        <v>6.7049999999999998E-2</v>
      </c>
      <c r="F16" s="81">
        <f>Prehlad!N96</f>
        <v>0</v>
      </c>
      <c r="G16" s="81">
        <f>Prehlad!W96</f>
        <v>72.328999999999994</v>
      </c>
    </row>
    <row r="17" spans="1:7">
      <c r="A17" s="78" t="s">
        <v>314</v>
      </c>
      <c r="D17" s="79">
        <v>0</v>
      </c>
      <c r="E17" s="80">
        <f>Prehlad!L128</f>
        <v>0.32806000000000002</v>
      </c>
      <c r="F17" s="81">
        <f>Prehlad!N128</f>
        <v>0</v>
      </c>
      <c r="G17" s="81">
        <f>Prehlad!W128</f>
        <v>111.88</v>
      </c>
    </row>
    <row r="18" spans="1:7">
      <c r="A18" s="78" t="s">
        <v>370</v>
      </c>
      <c r="D18" s="79">
        <v>0</v>
      </c>
      <c r="E18" s="80">
        <f>Prehlad!L139</f>
        <v>1.47E-2</v>
      </c>
      <c r="F18" s="81">
        <f>Prehlad!N139</f>
        <v>0</v>
      </c>
      <c r="G18" s="81">
        <f>Prehlad!W139</f>
        <v>9.3239999999999998</v>
      </c>
    </row>
    <row r="19" spans="1:7">
      <c r="A19" s="78" t="s">
        <v>389</v>
      </c>
      <c r="D19" s="79">
        <v>0</v>
      </c>
      <c r="E19" s="80">
        <f>Prehlad!L163</f>
        <v>1.6590000000000001E-2</v>
      </c>
      <c r="F19" s="81">
        <f>Prehlad!N163</f>
        <v>0</v>
      </c>
      <c r="G19" s="81">
        <f>Prehlad!W163</f>
        <v>7.9799999999999995</v>
      </c>
    </row>
    <row r="20" spans="1:7">
      <c r="A20" s="78" t="s">
        <v>416</v>
      </c>
      <c r="D20" s="79">
        <v>0</v>
      </c>
      <c r="E20" s="80">
        <f>Prehlad!L178</f>
        <v>1.0420199999999999</v>
      </c>
      <c r="F20" s="81">
        <f>Prehlad!N178</f>
        <v>0.504</v>
      </c>
      <c r="G20" s="81">
        <f>Prehlad!W178</f>
        <v>36.036000000000001</v>
      </c>
    </row>
    <row r="21" spans="1:7">
      <c r="A21" s="78" t="s">
        <v>430</v>
      </c>
      <c r="D21" s="79">
        <v>0</v>
      </c>
      <c r="E21" s="80">
        <f>Prehlad!L186</f>
        <v>0</v>
      </c>
      <c r="F21" s="81">
        <f>Prehlad!N186</f>
        <v>0</v>
      </c>
      <c r="G21" s="81">
        <f>Prehlad!W186</f>
        <v>1.7960000000000003</v>
      </c>
    </row>
    <row r="22" spans="1:7">
      <c r="A22" s="78" t="s">
        <v>449</v>
      </c>
      <c r="D22" s="79">
        <v>0</v>
      </c>
      <c r="E22" s="80">
        <f>Prehlad!L198</f>
        <v>6.0137309499999994</v>
      </c>
      <c r="F22" s="81">
        <f>Prehlad!N198</f>
        <v>0</v>
      </c>
      <c r="G22" s="81">
        <f>Prehlad!W198</f>
        <v>179.24799999999999</v>
      </c>
    </row>
    <row r="23" spans="1:7">
      <c r="A23" s="78" t="s">
        <v>467</v>
      </c>
      <c r="D23" s="79">
        <v>0</v>
      </c>
      <c r="E23" s="80">
        <f>Prehlad!L209</f>
        <v>0.33970852999999995</v>
      </c>
      <c r="F23" s="81">
        <f>Prehlad!N209</f>
        <v>0</v>
      </c>
      <c r="G23" s="81">
        <f>Prehlad!W209</f>
        <v>22.867000000000001</v>
      </c>
    </row>
    <row r="24" spans="1:7">
      <c r="A24" s="78" t="s">
        <v>490</v>
      </c>
      <c r="D24" s="79">
        <v>0</v>
      </c>
      <c r="E24" s="80">
        <f>Prehlad!L221</f>
        <v>4.6762559399999999</v>
      </c>
      <c r="F24" s="81">
        <f>Prehlad!N221</f>
        <v>0</v>
      </c>
      <c r="G24" s="81">
        <f>Prehlad!W221</f>
        <v>279.74099999999999</v>
      </c>
    </row>
    <row r="25" spans="1:7">
      <c r="A25" s="78" t="s">
        <v>508</v>
      </c>
      <c r="D25" s="79">
        <v>0</v>
      </c>
      <c r="E25" s="80">
        <f>Prehlad!L230</f>
        <v>0.27811169999999996</v>
      </c>
      <c r="F25" s="81">
        <f>Prehlad!N230</f>
        <v>0</v>
      </c>
      <c r="G25" s="81">
        <f>Prehlad!W230</f>
        <v>183.39099999999999</v>
      </c>
    </row>
    <row r="26" spans="1:7">
      <c r="A26" s="78" t="s">
        <v>524</v>
      </c>
      <c r="D26" s="79">
        <v>0</v>
      </c>
      <c r="E26" s="80">
        <f>Prehlad!L232</f>
        <v>12.77622712</v>
      </c>
      <c r="F26" s="81">
        <f>Prehlad!N232</f>
        <v>0.504</v>
      </c>
      <c r="G26" s="81">
        <f>Prehlad!W232</f>
        <v>904.59199999999998</v>
      </c>
    </row>
    <row r="28" spans="1:7">
      <c r="A28" s="78" t="s">
        <v>526</v>
      </c>
      <c r="D28" s="79">
        <v>0</v>
      </c>
      <c r="E28" s="80">
        <f>Prehlad!L246</f>
        <v>0</v>
      </c>
      <c r="F28" s="81">
        <f>Prehlad!N246</f>
        <v>0</v>
      </c>
      <c r="G28" s="81">
        <f>Prehlad!W246</f>
        <v>1</v>
      </c>
    </row>
    <row r="29" spans="1:7">
      <c r="A29" s="78" t="s">
        <v>546</v>
      </c>
      <c r="D29" s="79">
        <v>0</v>
      </c>
      <c r="E29" s="80">
        <f>Prehlad!L266</f>
        <v>0</v>
      </c>
      <c r="F29" s="81">
        <f>Prehlad!N266</f>
        <v>0</v>
      </c>
      <c r="G29" s="81">
        <f>Prehlad!W266</f>
        <v>0</v>
      </c>
    </row>
    <row r="30" spans="1:7">
      <c r="A30" s="78" t="s">
        <v>567</v>
      </c>
      <c r="D30" s="79">
        <v>0</v>
      </c>
      <c r="E30" s="80">
        <f>Prehlad!L270</f>
        <v>0</v>
      </c>
      <c r="F30" s="81">
        <f>Prehlad!N270</f>
        <v>0</v>
      </c>
      <c r="G30" s="81">
        <f>Prehlad!W270</f>
        <v>0</v>
      </c>
    </row>
    <row r="31" spans="1:7">
      <c r="A31" s="78" t="s">
        <v>573</v>
      </c>
      <c r="D31" s="79">
        <v>0</v>
      </c>
      <c r="E31" s="80">
        <f>Prehlad!L272</f>
        <v>0</v>
      </c>
      <c r="F31" s="81">
        <f>Prehlad!N272</f>
        <v>0</v>
      </c>
      <c r="G31" s="81">
        <f>Prehlad!W272</f>
        <v>1</v>
      </c>
    </row>
    <row r="32" spans="1:7">
      <c r="D32" s="79">
        <v>0</v>
      </c>
    </row>
    <row r="34" spans="1:7">
      <c r="A34" s="78" t="s">
        <v>574</v>
      </c>
      <c r="D34" s="79">
        <v>0</v>
      </c>
      <c r="E34" s="80">
        <f>Prehlad!L274</f>
        <v>76.277666369999992</v>
      </c>
      <c r="F34" s="81">
        <f>Prehlad!N274</f>
        <v>37.570146000000001</v>
      </c>
      <c r="G34" s="81">
        <f>Prehlad!W274</f>
        <v>2115.518</v>
      </c>
    </row>
  </sheetData>
  <printOptions horizontalCentered="1" gridLines="1"/>
  <pageMargins left="0.39305555555555599" right="0.35416666666666702" top="0.62916666666666698" bottom="0.59027777777777801" header="0.51180555555555596" footer="0.35416666666666702"/>
  <pageSetup paperSize="9" orientation="landscape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74"/>
  <sheetViews>
    <sheetView tabSelected="1" zoomScale="238" zoomScaleNormal="238" workbookViewId="0">
      <selection activeCell="D240" sqref="D240"/>
    </sheetView>
  </sheetViews>
  <sheetFormatPr defaultColWidth="9.140625" defaultRowHeight="12.75"/>
  <cols>
    <col min="1" max="1" width="6.7109375" style="101" customWidth="1"/>
    <col min="2" max="2" width="3.7109375" style="102" customWidth="1"/>
    <col min="3" max="3" width="13" style="103" customWidth="1"/>
    <col min="4" max="4" width="35.7109375" style="104" customWidth="1"/>
    <col min="5" max="5" width="11.28515625" style="105" customWidth="1"/>
    <col min="6" max="6" width="5.85546875" style="106" customWidth="1"/>
    <col min="7" max="7" width="8.7109375" style="107" customWidth="1"/>
    <col min="8" max="9" width="11.28515625" style="107" customWidth="1"/>
    <col min="10" max="10" width="8.28515625" style="107" hidden="1" customWidth="1"/>
    <col min="11" max="11" width="7.42578125" style="108" customWidth="1"/>
    <col min="12" max="12" width="8.28515625" style="108" customWidth="1"/>
    <col min="13" max="13" width="8" style="105" customWidth="1"/>
    <col min="14" max="14" width="7" style="105" customWidth="1"/>
    <col min="15" max="15" width="3.5703125" style="106" customWidth="1"/>
    <col min="16" max="16" width="12.7109375" style="106" hidden="1" customWidth="1"/>
    <col min="17" max="19" width="13.28515625" style="105" hidden="1" customWidth="1"/>
    <col min="20" max="20" width="10.5703125" style="109" hidden="1" customWidth="1"/>
    <col min="21" max="21" width="10.28515625" style="109" hidden="1" customWidth="1"/>
    <col min="22" max="22" width="9" style="109" hidden="1" customWidth="1"/>
    <col min="23" max="23" width="9.140625" style="105" hidden="1" customWidth="1"/>
    <col min="24" max="25" width="5.7109375" style="106" hidden="1" customWidth="1"/>
    <col min="26" max="26" width="6.5703125" style="106" hidden="1" customWidth="1"/>
    <col min="27" max="27" width="24.85546875" style="103" hidden="1" customWidth="1"/>
    <col min="28" max="28" width="4.28515625" style="106" hidden="1" customWidth="1"/>
    <col min="29" max="29" width="8.28515625" style="110" hidden="1" customWidth="1"/>
    <col min="30" max="30" width="8.7109375" style="110" hidden="1" customWidth="1"/>
    <col min="31" max="34" width="9.140625" style="110" hidden="1" customWidth="1"/>
    <col min="35" max="35" width="9.140625" style="78"/>
    <col min="36" max="37" width="0" style="78" hidden="1" customWidth="1"/>
    <col min="38" max="16384" width="9.140625" style="78"/>
  </cols>
  <sheetData>
    <row r="1" spans="1:37" ht="24">
      <c r="A1" s="90" t="s">
        <v>581</v>
      </c>
      <c r="B1" s="91"/>
      <c r="C1" s="91"/>
      <c r="D1" s="91"/>
      <c r="E1" s="91"/>
      <c r="F1" s="91"/>
      <c r="G1" s="111"/>
      <c r="H1" s="91"/>
      <c r="I1" s="90" t="s">
        <v>119</v>
      </c>
      <c r="J1" s="111"/>
      <c r="K1" s="117"/>
      <c r="L1" s="91"/>
      <c r="M1" s="91"/>
      <c r="N1" s="91"/>
      <c r="O1" s="91"/>
      <c r="P1" s="91"/>
      <c r="Q1" s="95"/>
      <c r="R1" s="95"/>
      <c r="S1" s="95"/>
      <c r="T1" s="91"/>
      <c r="U1" s="91"/>
      <c r="V1" s="91"/>
      <c r="W1" s="91"/>
      <c r="X1" s="91"/>
      <c r="Y1" s="91"/>
      <c r="Z1" s="133" t="s">
        <v>5</v>
      </c>
      <c r="AA1" s="134" t="s">
        <v>6</v>
      </c>
      <c r="AB1" s="133" t="s">
        <v>7</v>
      </c>
      <c r="AC1" s="133" t="s">
        <v>8</v>
      </c>
      <c r="AD1" s="133" t="s">
        <v>9</v>
      </c>
      <c r="AE1" s="135" t="s">
        <v>10</v>
      </c>
      <c r="AF1" s="136" t="s">
        <v>11</v>
      </c>
      <c r="AG1" s="78"/>
      <c r="AH1" s="78"/>
    </row>
    <row r="2" spans="1:37">
      <c r="A2" s="90" t="s">
        <v>12</v>
      </c>
      <c r="B2" s="91"/>
      <c r="C2" s="91"/>
      <c r="D2" s="91"/>
      <c r="E2" s="91"/>
      <c r="F2" s="91"/>
      <c r="G2" s="111"/>
      <c r="H2" s="112"/>
      <c r="I2" s="90" t="s">
        <v>120</v>
      </c>
      <c r="J2" s="111"/>
      <c r="K2" s="117"/>
      <c r="L2" s="91"/>
      <c r="M2" s="91"/>
      <c r="N2" s="91"/>
      <c r="O2" s="91"/>
      <c r="P2" s="91"/>
      <c r="Q2" s="95"/>
      <c r="R2" s="95"/>
      <c r="S2" s="95"/>
      <c r="T2" s="91"/>
      <c r="U2" s="91"/>
      <c r="V2" s="91"/>
      <c r="W2" s="91"/>
      <c r="X2" s="91"/>
      <c r="Y2" s="91"/>
      <c r="Z2" s="133" t="s">
        <v>13</v>
      </c>
      <c r="AA2" s="137" t="s">
        <v>14</v>
      </c>
      <c r="AB2" s="138" t="s">
        <v>15</v>
      </c>
      <c r="AC2" s="138"/>
      <c r="AD2" s="137"/>
      <c r="AE2" s="135">
        <v>1</v>
      </c>
      <c r="AF2" s="139">
        <v>123.5</v>
      </c>
      <c r="AG2" s="78"/>
      <c r="AH2" s="78"/>
    </row>
    <row r="3" spans="1:37">
      <c r="A3" s="90" t="s">
        <v>16</v>
      </c>
      <c r="B3" s="91"/>
      <c r="C3" s="91"/>
      <c r="D3" s="91"/>
      <c r="E3" s="91"/>
      <c r="F3" s="91"/>
      <c r="G3" s="111"/>
      <c r="H3" s="91"/>
      <c r="I3" s="90" t="s">
        <v>576</v>
      </c>
      <c r="J3" s="111"/>
      <c r="K3" s="117"/>
      <c r="L3" s="91"/>
      <c r="M3" s="91"/>
      <c r="N3" s="91"/>
      <c r="O3" s="91"/>
      <c r="P3" s="91"/>
      <c r="Q3" s="95"/>
      <c r="R3" s="95"/>
      <c r="S3" s="95"/>
      <c r="T3" s="91"/>
      <c r="U3" s="91"/>
      <c r="V3" s="91"/>
      <c r="W3" s="91"/>
      <c r="X3" s="91"/>
      <c r="Y3" s="91"/>
      <c r="Z3" s="133" t="s">
        <v>17</v>
      </c>
      <c r="AA3" s="137" t="s">
        <v>18</v>
      </c>
      <c r="AB3" s="138" t="s">
        <v>15</v>
      </c>
      <c r="AC3" s="138" t="s">
        <v>19</v>
      </c>
      <c r="AD3" s="137" t="s">
        <v>20</v>
      </c>
      <c r="AE3" s="135">
        <v>2</v>
      </c>
      <c r="AF3" s="140">
        <v>123.46</v>
      </c>
      <c r="AG3" s="78"/>
      <c r="AH3" s="78"/>
    </row>
    <row r="4" spans="1:37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5"/>
      <c r="R4" s="95"/>
      <c r="S4" s="95"/>
      <c r="T4" s="91"/>
      <c r="U4" s="91"/>
      <c r="V4" s="91"/>
      <c r="W4" s="91"/>
      <c r="X4" s="91"/>
      <c r="Y4" s="91"/>
      <c r="Z4" s="133" t="s">
        <v>21</v>
      </c>
      <c r="AA4" s="137" t="s">
        <v>22</v>
      </c>
      <c r="AB4" s="138" t="s">
        <v>15</v>
      </c>
      <c r="AC4" s="138"/>
      <c r="AD4" s="137"/>
      <c r="AE4" s="135">
        <v>3</v>
      </c>
      <c r="AF4" s="141">
        <v>123.45699999999999</v>
      </c>
      <c r="AG4" s="78"/>
      <c r="AH4" s="78"/>
    </row>
    <row r="5" spans="1:37">
      <c r="A5" s="90" t="s">
        <v>122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5"/>
      <c r="R5" s="95"/>
      <c r="S5" s="95"/>
      <c r="T5" s="91"/>
      <c r="U5" s="91"/>
      <c r="V5" s="91"/>
      <c r="W5" s="91"/>
      <c r="X5" s="91"/>
      <c r="Y5" s="91"/>
      <c r="Z5" s="133" t="s">
        <v>23</v>
      </c>
      <c r="AA5" s="137" t="s">
        <v>18</v>
      </c>
      <c r="AB5" s="138" t="s">
        <v>15</v>
      </c>
      <c r="AC5" s="138" t="s">
        <v>19</v>
      </c>
      <c r="AD5" s="137" t="s">
        <v>20</v>
      </c>
      <c r="AE5" s="135">
        <v>4</v>
      </c>
      <c r="AF5" s="142">
        <v>123.4567</v>
      </c>
      <c r="AG5" s="78"/>
      <c r="AH5" s="78"/>
    </row>
    <row r="6" spans="1:37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5"/>
      <c r="R6" s="95"/>
      <c r="S6" s="95"/>
      <c r="T6" s="91"/>
      <c r="U6" s="91"/>
      <c r="V6" s="91"/>
      <c r="W6" s="91"/>
      <c r="X6" s="91"/>
      <c r="Y6" s="91"/>
      <c r="Z6" s="91"/>
      <c r="AA6" s="112"/>
      <c r="AB6" s="91"/>
      <c r="AC6" s="78"/>
      <c r="AD6" s="78"/>
      <c r="AE6" s="135" t="s">
        <v>24</v>
      </c>
      <c r="AF6" s="140">
        <v>123.46</v>
      </c>
      <c r="AG6" s="78"/>
      <c r="AH6" s="78"/>
    </row>
    <row r="7" spans="1:37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5"/>
      <c r="R7" s="95"/>
      <c r="S7" s="95"/>
      <c r="T7" s="91"/>
      <c r="U7" s="91"/>
      <c r="V7" s="91"/>
      <c r="W7" s="91"/>
      <c r="X7" s="91"/>
      <c r="Y7" s="91"/>
      <c r="Z7" s="91"/>
      <c r="AA7" s="112"/>
      <c r="AB7" s="91"/>
      <c r="AC7" s="78"/>
      <c r="AD7" s="78"/>
      <c r="AE7" s="78"/>
      <c r="AF7" s="78"/>
      <c r="AG7" s="78"/>
      <c r="AH7" s="78"/>
    </row>
    <row r="8" spans="1:37" ht="13.5">
      <c r="A8" s="78"/>
      <c r="B8" s="93"/>
      <c r="C8" s="94"/>
      <c r="D8" s="113" t="str">
        <f>CONCATENATE(AA2," ",AB2," ",AC2," ",AD2)</f>
        <v xml:space="preserve">Prehľad rozpočtových nákladov v EUR  </v>
      </c>
      <c r="E8" s="95"/>
      <c r="F8" s="91"/>
      <c r="G8" s="111"/>
      <c r="H8" s="111"/>
      <c r="I8" s="111"/>
      <c r="J8" s="111"/>
      <c r="K8" s="117"/>
      <c r="L8" s="117"/>
      <c r="M8" s="95"/>
      <c r="N8" s="95"/>
      <c r="O8" s="91"/>
      <c r="P8" s="91"/>
      <c r="Q8" s="95"/>
      <c r="R8" s="95"/>
      <c r="S8" s="95"/>
      <c r="T8" s="91"/>
      <c r="U8" s="91"/>
      <c r="V8" s="91"/>
      <c r="W8" s="91"/>
      <c r="X8" s="91"/>
      <c r="Y8" s="91"/>
      <c r="Z8" s="91"/>
      <c r="AA8" s="112"/>
      <c r="AB8" s="91"/>
      <c r="AC8" s="78"/>
      <c r="AD8" s="78"/>
      <c r="AE8" s="78"/>
      <c r="AF8" s="78"/>
      <c r="AG8" s="78"/>
      <c r="AH8" s="78"/>
    </row>
    <row r="9" spans="1:37">
      <c r="A9" s="114" t="s">
        <v>25</v>
      </c>
      <c r="B9" s="114" t="s">
        <v>26</v>
      </c>
      <c r="C9" s="114" t="s">
        <v>27</v>
      </c>
      <c r="D9" s="114" t="s">
        <v>28</v>
      </c>
      <c r="E9" s="114" t="s">
        <v>29</v>
      </c>
      <c r="F9" s="114" t="s">
        <v>30</v>
      </c>
      <c r="G9" s="114" t="s">
        <v>31</v>
      </c>
      <c r="H9" s="114" t="s">
        <v>32</v>
      </c>
      <c r="I9" s="114" t="s">
        <v>33</v>
      </c>
      <c r="J9" s="114" t="s">
        <v>34</v>
      </c>
      <c r="K9" s="118" t="s">
        <v>35</v>
      </c>
      <c r="L9" s="119"/>
      <c r="M9" s="120" t="s">
        <v>36</v>
      </c>
      <c r="N9" s="119"/>
      <c r="O9" s="121" t="s">
        <v>3</v>
      </c>
      <c r="P9" s="122" t="s">
        <v>37</v>
      </c>
      <c r="Q9" s="125" t="s">
        <v>29</v>
      </c>
      <c r="R9" s="125" t="s">
        <v>29</v>
      </c>
      <c r="S9" s="122" t="s">
        <v>29</v>
      </c>
      <c r="T9" s="126" t="s">
        <v>38</v>
      </c>
      <c r="U9" s="127" t="s">
        <v>39</v>
      </c>
      <c r="V9" s="114" t="s">
        <v>40</v>
      </c>
      <c r="W9" s="84" t="s">
        <v>41</v>
      </c>
      <c r="X9" s="84" t="s">
        <v>42</v>
      </c>
      <c r="Y9" s="84" t="s">
        <v>43</v>
      </c>
      <c r="Z9" s="143" t="s">
        <v>44</v>
      </c>
      <c r="AA9" s="143" t="s">
        <v>45</v>
      </c>
      <c r="AB9" s="84" t="s">
        <v>40</v>
      </c>
      <c r="AC9" s="84" t="s">
        <v>46</v>
      </c>
      <c r="AD9" s="84" t="s">
        <v>47</v>
      </c>
      <c r="AE9" s="144" t="s">
        <v>48</v>
      </c>
      <c r="AF9" s="144" t="s">
        <v>49</v>
      </c>
      <c r="AG9" s="144" t="s">
        <v>29</v>
      </c>
      <c r="AH9" s="144" t="s">
        <v>50</v>
      </c>
      <c r="AJ9" s="78" t="s">
        <v>141</v>
      </c>
      <c r="AK9" s="78" t="s">
        <v>143</v>
      </c>
    </row>
    <row r="10" spans="1:37">
      <c r="A10" s="115" t="s">
        <v>51</v>
      </c>
      <c r="B10" s="115" t="s">
        <v>52</v>
      </c>
      <c r="C10" s="116"/>
      <c r="D10" s="115" t="s">
        <v>53</v>
      </c>
      <c r="E10" s="115" t="s">
        <v>54</v>
      </c>
      <c r="F10" s="115" t="s">
        <v>55</v>
      </c>
      <c r="G10" s="115" t="s">
        <v>56</v>
      </c>
      <c r="H10" s="115"/>
      <c r="I10" s="115" t="s">
        <v>57</v>
      </c>
      <c r="J10" s="115"/>
      <c r="K10" s="115" t="s">
        <v>31</v>
      </c>
      <c r="L10" s="115" t="s">
        <v>34</v>
      </c>
      <c r="M10" s="123" t="s">
        <v>31</v>
      </c>
      <c r="N10" s="115" t="s">
        <v>34</v>
      </c>
      <c r="O10" s="123" t="s">
        <v>58</v>
      </c>
      <c r="P10" s="124"/>
      <c r="Q10" s="128" t="s">
        <v>59</v>
      </c>
      <c r="R10" s="128" t="s">
        <v>60</v>
      </c>
      <c r="S10" s="124" t="s">
        <v>61</v>
      </c>
      <c r="T10" s="129" t="s">
        <v>62</v>
      </c>
      <c r="U10" s="130" t="s">
        <v>63</v>
      </c>
      <c r="V10" s="115" t="s">
        <v>64</v>
      </c>
      <c r="W10" s="131"/>
      <c r="X10" s="132"/>
      <c r="Y10" s="132"/>
      <c r="Z10" s="145" t="s">
        <v>65</v>
      </c>
      <c r="AA10" s="145" t="s">
        <v>51</v>
      </c>
      <c r="AB10" s="86" t="s">
        <v>66</v>
      </c>
      <c r="AC10" s="132"/>
      <c r="AD10" s="132"/>
      <c r="AE10" s="146"/>
      <c r="AF10" s="146"/>
      <c r="AG10" s="146"/>
      <c r="AH10" s="146"/>
      <c r="AJ10" s="78" t="s">
        <v>142</v>
      </c>
      <c r="AK10" s="78" t="s">
        <v>144</v>
      </c>
    </row>
    <row r="12" spans="1:37">
      <c r="B12" s="156" t="s">
        <v>145</v>
      </c>
    </row>
    <row r="13" spans="1:37">
      <c r="B13" s="103" t="s">
        <v>146</v>
      </c>
    </row>
    <row r="14" spans="1:37">
      <c r="A14" s="101">
        <v>1</v>
      </c>
      <c r="B14" s="102" t="s">
        <v>147</v>
      </c>
      <c r="C14" s="103" t="s">
        <v>148</v>
      </c>
      <c r="D14" s="104" t="s">
        <v>149</v>
      </c>
      <c r="E14" s="105">
        <v>12.75</v>
      </c>
      <c r="F14" s="106" t="s">
        <v>150</v>
      </c>
      <c r="G14" s="107">
        <v>0</v>
      </c>
      <c r="H14" s="107">
        <f>ROUND(E14*G14,2)</f>
        <v>0</v>
      </c>
      <c r="J14" s="107">
        <f>ROUND(E14*G14,2)</f>
        <v>0</v>
      </c>
      <c r="K14" s="108">
        <v>0.10704</v>
      </c>
      <c r="L14" s="108">
        <f>E14*K14</f>
        <v>1.36476</v>
      </c>
      <c r="N14" s="105">
        <f>E14*M14</f>
        <v>0</v>
      </c>
      <c r="O14" s="106">
        <v>20</v>
      </c>
      <c r="P14" s="106" t="s">
        <v>151</v>
      </c>
      <c r="V14" s="109" t="s">
        <v>113</v>
      </c>
      <c r="W14" s="105">
        <v>7.5229999999999997</v>
      </c>
      <c r="X14" s="103" t="s">
        <v>152</v>
      </c>
      <c r="Y14" s="103" t="s">
        <v>148</v>
      </c>
      <c r="Z14" s="106" t="s">
        <v>153</v>
      </c>
      <c r="AB14" s="106" t="s">
        <v>88</v>
      </c>
      <c r="AJ14" s="78" t="s">
        <v>154</v>
      </c>
      <c r="AK14" s="78" t="s">
        <v>155</v>
      </c>
    </row>
    <row r="15" spans="1:37">
      <c r="D15" s="157" t="s">
        <v>156</v>
      </c>
      <c r="E15" s="158"/>
      <c r="F15" s="159"/>
      <c r="G15" s="160"/>
      <c r="H15" s="160"/>
      <c r="I15" s="160"/>
      <c r="J15" s="160"/>
      <c r="K15" s="161"/>
      <c r="L15" s="161"/>
      <c r="M15" s="158"/>
      <c r="N15" s="158"/>
      <c r="O15" s="159"/>
      <c r="P15" s="159"/>
      <c r="Q15" s="158"/>
      <c r="R15" s="158"/>
      <c r="S15" s="158"/>
      <c r="T15" s="162"/>
      <c r="U15" s="162"/>
      <c r="V15" s="162" t="s">
        <v>0</v>
      </c>
      <c r="W15" s="158"/>
      <c r="X15" s="159"/>
    </row>
    <row r="16" spans="1:37">
      <c r="D16" s="157" t="s">
        <v>157</v>
      </c>
      <c r="E16" s="158"/>
      <c r="F16" s="159"/>
      <c r="G16" s="160"/>
      <c r="H16" s="160"/>
      <c r="I16" s="160"/>
      <c r="J16" s="160"/>
      <c r="K16" s="161"/>
      <c r="L16" s="161"/>
      <c r="M16" s="158"/>
      <c r="N16" s="158"/>
      <c r="O16" s="159"/>
      <c r="P16" s="159"/>
      <c r="Q16" s="158"/>
      <c r="R16" s="158"/>
      <c r="S16" s="158"/>
      <c r="T16" s="162"/>
      <c r="U16" s="162"/>
      <c r="V16" s="162" t="s">
        <v>0</v>
      </c>
      <c r="W16" s="158"/>
      <c r="X16" s="159"/>
    </row>
    <row r="17" spans="1:37">
      <c r="D17" s="157" t="s">
        <v>158</v>
      </c>
      <c r="E17" s="158"/>
      <c r="F17" s="159"/>
      <c r="G17" s="160"/>
      <c r="H17" s="160"/>
      <c r="I17" s="160"/>
      <c r="J17" s="160"/>
      <c r="K17" s="161"/>
      <c r="L17" s="161"/>
      <c r="M17" s="158"/>
      <c r="N17" s="158"/>
      <c r="O17" s="159"/>
      <c r="P17" s="159"/>
      <c r="Q17" s="158"/>
      <c r="R17" s="158"/>
      <c r="S17" s="158"/>
      <c r="T17" s="162"/>
      <c r="U17" s="162"/>
      <c r="V17" s="162" t="s">
        <v>0</v>
      </c>
      <c r="W17" s="158"/>
      <c r="X17" s="159"/>
    </row>
    <row r="18" spans="1:37" ht="25.5">
      <c r="A18" s="101">
        <v>2</v>
      </c>
      <c r="B18" s="102" t="s">
        <v>147</v>
      </c>
      <c r="C18" s="103" t="s">
        <v>159</v>
      </c>
      <c r="D18" s="104" t="s">
        <v>160</v>
      </c>
      <c r="E18" s="105">
        <v>562.49900000000002</v>
      </c>
      <c r="F18" s="106" t="s">
        <v>150</v>
      </c>
      <c r="G18" s="107">
        <v>0</v>
      </c>
      <c r="H18" s="107">
        <f>ROUND(E18*G18,2)</f>
        <v>0</v>
      </c>
      <c r="J18" s="107">
        <f>ROUND(E18*G18,2)</f>
        <v>0</v>
      </c>
      <c r="K18" s="108">
        <v>1.695E-2</v>
      </c>
      <c r="L18" s="108">
        <f>E18*K18</f>
        <v>9.5343580499999998</v>
      </c>
      <c r="N18" s="105">
        <f>E18*M18</f>
        <v>0</v>
      </c>
      <c r="O18" s="106">
        <v>20</v>
      </c>
      <c r="P18" s="106" t="s">
        <v>151</v>
      </c>
      <c r="V18" s="109" t="s">
        <v>113</v>
      </c>
      <c r="W18" s="105">
        <v>159.75</v>
      </c>
      <c r="X18" s="103" t="s">
        <v>161</v>
      </c>
      <c r="Y18" s="103" t="s">
        <v>159</v>
      </c>
      <c r="Z18" s="106" t="s">
        <v>153</v>
      </c>
      <c r="AB18" s="106" t="s">
        <v>88</v>
      </c>
      <c r="AJ18" s="78" t="s">
        <v>154</v>
      </c>
      <c r="AK18" s="78" t="s">
        <v>155</v>
      </c>
    </row>
    <row r="19" spans="1:37" ht="25.5">
      <c r="D19" s="157" t="s">
        <v>162</v>
      </c>
      <c r="E19" s="158"/>
      <c r="F19" s="159"/>
      <c r="G19" s="160"/>
      <c r="H19" s="160"/>
      <c r="I19" s="160"/>
      <c r="J19" s="160"/>
      <c r="K19" s="161"/>
      <c r="L19" s="161"/>
      <c r="M19" s="158"/>
      <c r="N19" s="158"/>
      <c r="O19" s="159"/>
      <c r="P19" s="159"/>
      <c r="Q19" s="158"/>
      <c r="R19" s="158"/>
      <c r="S19" s="158"/>
      <c r="T19" s="162"/>
      <c r="U19" s="162"/>
      <c r="V19" s="162" t="s">
        <v>0</v>
      </c>
      <c r="W19" s="158"/>
      <c r="X19" s="159"/>
    </row>
    <row r="20" spans="1:37" ht="25.5">
      <c r="D20" s="157" t="s">
        <v>163</v>
      </c>
      <c r="E20" s="158"/>
      <c r="F20" s="159"/>
      <c r="G20" s="160"/>
      <c r="H20" s="160"/>
      <c r="I20" s="160"/>
      <c r="J20" s="160"/>
      <c r="K20" s="161"/>
      <c r="L20" s="161"/>
      <c r="M20" s="158"/>
      <c r="N20" s="158"/>
      <c r="O20" s="159"/>
      <c r="P20" s="159"/>
      <c r="Q20" s="158"/>
      <c r="R20" s="158"/>
      <c r="S20" s="158"/>
      <c r="T20" s="162"/>
      <c r="U20" s="162"/>
      <c r="V20" s="162" t="s">
        <v>0</v>
      </c>
      <c r="W20" s="158"/>
      <c r="X20" s="159"/>
    </row>
    <row r="21" spans="1:37" ht="25.5">
      <c r="D21" s="157" t="s">
        <v>164</v>
      </c>
      <c r="E21" s="158"/>
      <c r="F21" s="159"/>
      <c r="G21" s="160"/>
      <c r="H21" s="160"/>
      <c r="I21" s="160"/>
      <c r="J21" s="160"/>
      <c r="K21" s="161"/>
      <c r="L21" s="161"/>
      <c r="M21" s="158"/>
      <c r="N21" s="158"/>
      <c r="O21" s="159"/>
      <c r="P21" s="159"/>
      <c r="Q21" s="158"/>
      <c r="R21" s="158"/>
      <c r="S21" s="158"/>
      <c r="T21" s="162"/>
      <c r="U21" s="162"/>
      <c r="V21" s="162" t="s">
        <v>0</v>
      </c>
      <c r="W21" s="158"/>
      <c r="X21" s="159"/>
    </row>
    <row r="22" spans="1:37" ht="25.5">
      <c r="D22" s="157" t="s">
        <v>165</v>
      </c>
      <c r="E22" s="158"/>
      <c r="F22" s="159"/>
      <c r="G22" s="160"/>
      <c r="H22" s="160"/>
      <c r="I22" s="160"/>
      <c r="J22" s="160"/>
      <c r="K22" s="161"/>
      <c r="L22" s="161"/>
      <c r="M22" s="158"/>
      <c r="N22" s="158"/>
      <c r="O22" s="159"/>
      <c r="P22" s="159"/>
      <c r="Q22" s="158"/>
      <c r="R22" s="158"/>
      <c r="S22" s="158"/>
      <c r="T22" s="162"/>
      <c r="U22" s="162"/>
      <c r="V22" s="162" t="s">
        <v>0</v>
      </c>
      <c r="W22" s="158"/>
      <c r="X22" s="159"/>
    </row>
    <row r="23" spans="1:37" ht="25.5">
      <c r="D23" s="157" t="s">
        <v>166</v>
      </c>
      <c r="E23" s="158"/>
      <c r="F23" s="159"/>
      <c r="G23" s="160"/>
      <c r="H23" s="160"/>
      <c r="I23" s="160"/>
      <c r="J23" s="160"/>
      <c r="K23" s="161"/>
      <c r="L23" s="161"/>
      <c r="M23" s="158"/>
      <c r="N23" s="158"/>
      <c r="O23" s="159"/>
      <c r="P23" s="159"/>
      <c r="Q23" s="158"/>
      <c r="R23" s="158"/>
      <c r="S23" s="158"/>
      <c r="T23" s="162"/>
      <c r="U23" s="162"/>
      <c r="V23" s="162" t="s">
        <v>0</v>
      </c>
      <c r="W23" s="158"/>
      <c r="X23" s="159"/>
    </row>
    <row r="24" spans="1:37">
      <c r="D24" s="157" t="s">
        <v>167</v>
      </c>
      <c r="E24" s="158"/>
      <c r="F24" s="159"/>
      <c r="G24" s="160"/>
      <c r="H24" s="160"/>
      <c r="I24" s="160"/>
      <c r="J24" s="160"/>
      <c r="K24" s="161"/>
      <c r="L24" s="161"/>
      <c r="M24" s="158"/>
      <c r="N24" s="158"/>
      <c r="O24" s="159"/>
      <c r="P24" s="159"/>
      <c r="Q24" s="158"/>
      <c r="R24" s="158"/>
      <c r="S24" s="158"/>
      <c r="T24" s="162"/>
      <c r="U24" s="162"/>
      <c r="V24" s="162" t="s">
        <v>0</v>
      </c>
      <c r="W24" s="158"/>
      <c r="X24" s="159"/>
    </row>
    <row r="25" spans="1:37">
      <c r="A25" s="101">
        <v>3</v>
      </c>
      <c r="B25" s="102" t="s">
        <v>147</v>
      </c>
      <c r="C25" s="103" t="s">
        <v>168</v>
      </c>
      <c r="D25" s="104" t="s">
        <v>169</v>
      </c>
      <c r="E25" s="105">
        <v>1</v>
      </c>
      <c r="F25" s="106" t="s">
        <v>170</v>
      </c>
      <c r="G25" s="107">
        <v>0</v>
      </c>
      <c r="H25" s="107">
        <f>ROUND(E25*G25,2)</f>
        <v>0</v>
      </c>
      <c r="J25" s="107">
        <f>ROUND(E25*G25,2)</f>
        <v>0</v>
      </c>
      <c r="K25" s="108">
        <v>2.2622100000000001</v>
      </c>
      <c r="L25" s="108">
        <f>E25*K25</f>
        <v>2.2622100000000001</v>
      </c>
      <c r="N25" s="105">
        <f>E25*M25</f>
        <v>0</v>
      </c>
      <c r="O25" s="106">
        <v>20</v>
      </c>
      <c r="P25" s="106" t="s">
        <v>151</v>
      </c>
      <c r="V25" s="109" t="s">
        <v>113</v>
      </c>
      <c r="W25" s="105">
        <v>4.7300000000000004</v>
      </c>
      <c r="X25" s="103" t="s">
        <v>171</v>
      </c>
      <c r="Y25" s="103" t="s">
        <v>168</v>
      </c>
      <c r="Z25" s="106" t="s">
        <v>172</v>
      </c>
      <c r="AB25" s="106" t="s">
        <v>92</v>
      </c>
      <c r="AJ25" s="78" t="s">
        <v>154</v>
      </c>
      <c r="AK25" s="78" t="s">
        <v>155</v>
      </c>
    </row>
    <row r="26" spans="1:37" ht="25.5">
      <c r="A26" s="101">
        <v>4</v>
      </c>
      <c r="B26" s="102" t="s">
        <v>173</v>
      </c>
      <c r="C26" s="103" t="s">
        <v>174</v>
      </c>
      <c r="D26" s="104" t="s">
        <v>175</v>
      </c>
      <c r="E26" s="105">
        <v>276.37</v>
      </c>
      <c r="F26" s="106" t="s">
        <v>150</v>
      </c>
      <c r="G26" s="107">
        <v>0</v>
      </c>
      <c r="H26" s="107">
        <f>ROUND(E26*G26,2)</f>
        <v>0</v>
      </c>
      <c r="J26" s="107">
        <f>ROUND(E26*G26,2)</f>
        <v>0</v>
      </c>
      <c r="K26" s="108">
        <v>4.5100000000000001E-2</v>
      </c>
      <c r="L26" s="108">
        <f>E26*K26</f>
        <v>12.464287000000001</v>
      </c>
      <c r="N26" s="105">
        <f>E26*M26</f>
        <v>0</v>
      </c>
      <c r="O26" s="106">
        <v>20</v>
      </c>
      <c r="P26" s="106" t="s">
        <v>151</v>
      </c>
      <c r="V26" s="109" t="s">
        <v>113</v>
      </c>
      <c r="W26" s="105">
        <v>106.679</v>
      </c>
      <c r="X26" s="103" t="s">
        <v>176</v>
      </c>
      <c r="Y26" s="103" t="s">
        <v>174</v>
      </c>
      <c r="Z26" s="106" t="s">
        <v>172</v>
      </c>
      <c r="AB26" s="106" t="s">
        <v>88</v>
      </c>
      <c r="AJ26" s="78" t="s">
        <v>154</v>
      </c>
      <c r="AK26" s="78" t="s">
        <v>155</v>
      </c>
    </row>
    <row r="27" spans="1:37">
      <c r="D27" s="157" t="s">
        <v>177</v>
      </c>
      <c r="E27" s="158"/>
      <c r="F27" s="159"/>
      <c r="G27" s="160"/>
      <c r="H27" s="160"/>
      <c r="I27" s="160"/>
      <c r="J27" s="160"/>
      <c r="K27" s="161"/>
      <c r="L27" s="161"/>
      <c r="M27" s="158"/>
      <c r="N27" s="158"/>
      <c r="O27" s="159"/>
      <c r="P27" s="159"/>
      <c r="Q27" s="158"/>
      <c r="R27" s="158"/>
      <c r="S27" s="158"/>
      <c r="T27" s="162"/>
      <c r="U27" s="162"/>
      <c r="V27" s="162" t="s">
        <v>0</v>
      </c>
      <c r="W27" s="158"/>
      <c r="X27" s="159"/>
    </row>
    <row r="28" spans="1:37">
      <c r="D28" s="157" t="s">
        <v>178</v>
      </c>
      <c r="E28" s="158"/>
      <c r="F28" s="159"/>
      <c r="G28" s="160"/>
      <c r="H28" s="160"/>
      <c r="I28" s="160"/>
      <c r="J28" s="160"/>
      <c r="K28" s="161"/>
      <c r="L28" s="161"/>
      <c r="M28" s="158"/>
      <c r="N28" s="158"/>
      <c r="O28" s="159"/>
      <c r="P28" s="159"/>
      <c r="Q28" s="158"/>
      <c r="R28" s="158"/>
      <c r="S28" s="158"/>
      <c r="T28" s="162"/>
      <c r="U28" s="162"/>
      <c r="V28" s="162" t="s">
        <v>0</v>
      </c>
      <c r="W28" s="158"/>
      <c r="X28" s="159"/>
    </row>
    <row r="29" spans="1:37">
      <c r="D29" s="157" t="s">
        <v>179</v>
      </c>
      <c r="E29" s="158"/>
      <c r="F29" s="159"/>
      <c r="G29" s="160"/>
      <c r="H29" s="160"/>
      <c r="I29" s="160"/>
      <c r="J29" s="160"/>
      <c r="K29" s="161"/>
      <c r="L29" s="161"/>
      <c r="M29" s="158"/>
      <c r="N29" s="158"/>
      <c r="O29" s="159"/>
      <c r="P29" s="159"/>
      <c r="Q29" s="158"/>
      <c r="R29" s="158"/>
      <c r="S29" s="158"/>
      <c r="T29" s="162"/>
      <c r="U29" s="162"/>
      <c r="V29" s="162" t="s">
        <v>0</v>
      </c>
      <c r="W29" s="158"/>
      <c r="X29" s="159"/>
    </row>
    <row r="30" spans="1:37">
      <c r="D30" s="157" t="s">
        <v>180</v>
      </c>
      <c r="E30" s="158"/>
      <c r="F30" s="159"/>
      <c r="G30" s="160"/>
      <c r="H30" s="160"/>
      <c r="I30" s="160"/>
      <c r="J30" s="160"/>
      <c r="K30" s="161"/>
      <c r="L30" s="161"/>
      <c r="M30" s="158"/>
      <c r="N30" s="158"/>
      <c r="O30" s="159"/>
      <c r="P30" s="159"/>
      <c r="Q30" s="158"/>
      <c r="R30" s="158"/>
      <c r="S30" s="158"/>
      <c r="T30" s="162"/>
      <c r="U30" s="162"/>
      <c r="V30" s="162" t="s">
        <v>0</v>
      </c>
      <c r="W30" s="158"/>
      <c r="X30" s="159"/>
    </row>
    <row r="31" spans="1:37">
      <c r="D31" s="157" t="s">
        <v>181</v>
      </c>
      <c r="E31" s="158"/>
      <c r="F31" s="159"/>
      <c r="G31" s="160"/>
      <c r="H31" s="160"/>
      <c r="I31" s="160"/>
      <c r="J31" s="160"/>
      <c r="K31" s="161"/>
      <c r="L31" s="161"/>
      <c r="M31" s="158"/>
      <c r="N31" s="158"/>
      <c r="O31" s="159"/>
      <c r="P31" s="159"/>
      <c r="Q31" s="158"/>
      <c r="R31" s="158"/>
      <c r="S31" s="158"/>
      <c r="T31" s="162"/>
      <c r="U31" s="162"/>
      <c r="V31" s="162" t="s">
        <v>0</v>
      </c>
      <c r="W31" s="158"/>
      <c r="X31" s="159"/>
    </row>
    <row r="32" spans="1:37">
      <c r="D32" s="163" t="s">
        <v>182</v>
      </c>
      <c r="E32" s="164">
        <f>J32</f>
        <v>0</v>
      </c>
      <c r="G32" s="107">
        <v>0</v>
      </c>
      <c r="H32" s="164">
        <f>SUM(H12:H31)</f>
        <v>0</v>
      </c>
      <c r="I32" s="164">
        <f>SUM(I12:I31)</f>
        <v>0</v>
      </c>
      <c r="J32" s="164">
        <f>SUM(J12:J31)</f>
        <v>0</v>
      </c>
      <c r="L32" s="165">
        <f>SUM(L12:L31)</f>
        <v>25.62561505</v>
      </c>
      <c r="N32" s="166">
        <f>SUM(N12:N31)</f>
        <v>0</v>
      </c>
      <c r="W32" s="105">
        <f>SUM(W12:W31)</f>
        <v>278.68200000000002</v>
      </c>
    </row>
    <row r="34" spans="1:37">
      <c r="B34" s="103" t="s">
        <v>183</v>
      </c>
    </row>
    <row r="35" spans="1:37">
      <c r="A35" s="101">
        <v>5</v>
      </c>
      <c r="B35" s="102" t="s">
        <v>184</v>
      </c>
      <c r="C35" s="103" t="s">
        <v>185</v>
      </c>
      <c r="D35" s="104" t="s">
        <v>186</v>
      </c>
      <c r="E35" s="105">
        <v>276.37</v>
      </c>
      <c r="F35" s="106" t="s">
        <v>150</v>
      </c>
      <c r="G35" s="107">
        <v>0</v>
      </c>
      <c r="H35" s="107">
        <f>ROUND(E35*G35,2)</f>
        <v>0</v>
      </c>
      <c r="J35" s="107">
        <f>ROUND(E35*G35,2)</f>
        <v>0</v>
      </c>
      <c r="K35" s="108">
        <v>1.66E-3</v>
      </c>
      <c r="L35" s="108">
        <f>E35*K35</f>
        <v>0.45877420000000002</v>
      </c>
      <c r="N35" s="105">
        <f>E35*M35</f>
        <v>0</v>
      </c>
      <c r="O35" s="106">
        <v>20</v>
      </c>
      <c r="P35" s="106" t="s">
        <v>151</v>
      </c>
      <c r="V35" s="109" t="s">
        <v>113</v>
      </c>
      <c r="W35" s="105">
        <v>51.128</v>
      </c>
      <c r="X35" s="103" t="s">
        <v>187</v>
      </c>
      <c r="Y35" s="103" t="s">
        <v>185</v>
      </c>
      <c r="Z35" s="106" t="s">
        <v>188</v>
      </c>
      <c r="AB35" s="106" t="s">
        <v>88</v>
      </c>
      <c r="AJ35" s="78" t="s">
        <v>154</v>
      </c>
      <c r="AK35" s="78" t="s">
        <v>155</v>
      </c>
    </row>
    <row r="36" spans="1:37">
      <c r="A36" s="101">
        <v>6</v>
      </c>
      <c r="B36" s="102" t="s">
        <v>189</v>
      </c>
      <c r="C36" s="103" t="s">
        <v>190</v>
      </c>
      <c r="D36" s="104" t="s">
        <v>191</v>
      </c>
      <c r="E36" s="105">
        <v>276.37</v>
      </c>
      <c r="F36" s="106" t="s">
        <v>150</v>
      </c>
      <c r="G36" s="107">
        <v>0</v>
      </c>
      <c r="H36" s="107">
        <f>ROUND(E36*G36,2)</f>
        <v>0</v>
      </c>
      <c r="J36" s="107">
        <f>ROUND(E36*G36,2)</f>
        <v>0</v>
      </c>
      <c r="L36" s="108">
        <f>E36*K36</f>
        <v>0</v>
      </c>
      <c r="N36" s="105">
        <f>E36*M36</f>
        <v>0</v>
      </c>
      <c r="O36" s="106">
        <v>20</v>
      </c>
      <c r="P36" s="106" t="s">
        <v>151</v>
      </c>
      <c r="V36" s="109" t="s">
        <v>113</v>
      </c>
      <c r="W36" s="105">
        <v>80.7</v>
      </c>
      <c r="X36" s="103" t="s">
        <v>190</v>
      </c>
      <c r="Y36" s="103" t="s">
        <v>190</v>
      </c>
      <c r="Z36" s="106" t="s">
        <v>192</v>
      </c>
      <c r="AB36" s="106" t="s">
        <v>88</v>
      </c>
      <c r="AJ36" s="78" t="s">
        <v>154</v>
      </c>
      <c r="AK36" s="78" t="s">
        <v>155</v>
      </c>
    </row>
    <row r="37" spans="1:37">
      <c r="A37" s="101">
        <v>7</v>
      </c>
      <c r="B37" s="102" t="s">
        <v>193</v>
      </c>
      <c r="C37" s="103" t="s">
        <v>194</v>
      </c>
      <c r="D37" s="104" t="s">
        <v>195</v>
      </c>
      <c r="E37" s="105">
        <v>197.62</v>
      </c>
      <c r="F37" s="106" t="s">
        <v>150</v>
      </c>
      <c r="G37" s="107">
        <v>0</v>
      </c>
      <c r="H37" s="107">
        <f>ROUND(E37*G37,2)</f>
        <v>0</v>
      </c>
      <c r="J37" s="107">
        <f>ROUND(E37*G37,2)</f>
        <v>0</v>
      </c>
      <c r="L37" s="108">
        <f>E37*K37</f>
        <v>0</v>
      </c>
      <c r="M37" s="105">
        <v>3.9E-2</v>
      </c>
      <c r="N37" s="105">
        <f>E37*M37</f>
        <v>7.7071800000000001</v>
      </c>
      <c r="O37" s="106">
        <v>20</v>
      </c>
      <c r="P37" s="106" t="s">
        <v>151</v>
      </c>
      <c r="V37" s="109" t="s">
        <v>113</v>
      </c>
      <c r="W37" s="105">
        <v>221.73</v>
      </c>
      <c r="X37" s="103" t="s">
        <v>196</v>
      </c>
      <c r="Y37" s="103" t="s">
        <v>194</v>
      </c>
      <c r="Z37" s="106" t="s">
        <v>197</v>
      </c>
      <c r="AB37" s="106" t="s">
        <v>88</v>
      </c>
      <c r="AJ37" s="78" t="s">
        <v>154</v>
      </c>
      <c r="AK37" s="78" t="s">
        <v>155</v>
      </c>
    </row>
    <row r="38" spans="1:37">
      <c r="D38" s="157" t="s">
        <v>198</v>
      </c>
      <c r="E38" s="158"/>
      <c r="F38" s="159"/>
      <c r="G38" s="160"/>
      <c r="H38" s="160"/>
      <c r="I38" s="160"/>
      <c r="J38" s="160"/>
      <c r="K38" s="161"/>
      <c r="L38" s="161"/>
      <c r="M38" s="158"/>
      <c r="N38" s="158"/>
      <c r="O38" s="159"/>
      <c r="P38" s="159"/>
      <c r="Q38" s="158"/>
      <c r="R38" s="158"/>
      <c r="S38" s="158"/>
      <c r="T38" s="162"/>
      <c r="U38" s="162"/>
      <c r="V38" s="162" t="s">
        <v>0</v>
      </c>
      <c r="W38" s="158"/>
      <c r="X38" s="159"/>
    </row>
    <row r="39" spans="1:37" ht="25.5">
      <c r="A39" s="101">
        <v>8</v>
      </c>
      <c r="B39" s="102" t="s">
        <v>193</v>
      </c>
      <c r="C39" s="103" t="s">
        <v>199</v>
      </c>
      <c r="D39" s="104" t="s">
        <v>200</v>
      </c>
      <c r="E39" s="105">
        <v>78.75</v>
      </c>
      <c r="F39" s="106" t="s">
        <v>150</v>
      </c>
      <c r="G39" s="107">
        <v>0</v>
      </c>
      <c r="H39" s="107">
        <f>ROUND(E39*G39,2)</f>
        <v>0</v>
      </c>
      <c r="J39" s="107">
        <f>ROUND(E39*G39,2)</f>
        <v>0</v>
      </c>
      <c r="L39" s="108">
        <f>E39*K39</f>
        <v>0</v>
      </c>
      <c r="M39" s="105">
        <v>0.02</v>
      </c>
      <c r="N39" s="105">
        <f>E39*M39</f>
        <v>1.575</v>
      </c>
      <c r="O39" s="106">
        <v>20</v>
      </c>
      <c r="P39" s="106" t="s">
        <v>151</v>
      </c>
      <c r="V39" s="109" t="s">
        <v>113</v>
      </c>
      <c r="W39" s="105">
        <v>15.986000000000001</v>
      </c>
      <c r="X39" s="103" t="s">
        <v>201</v>
      </c>
      <c r="Y39" s="103" t="s">
        <v>199</v>
      </c>
      <c r="Z39" s="106" t="s">
        <v>197</v>
      </c>
      <c r="AB39" s="106" t="s">
        <v>88</v>
      </c>
      <c r="AJ39" s="78" t="s">
        <v>154</v>
      </c>
      <c r="AK39" s="78" t="s">
        <v>155</v>
      </c>
    </row>
    <row r="40" spans="1:37">
      <c r="D40" s="157" t="s">
        <v>202</v>
      </c>
      <c r="E40" s="158"/>
      <c r="F40" s="159"/>
      <c r="H40" s="160"/>
      <c r="I40" s="160"/>
      <c r="J40" s="160"/>
      <c r="K40" s="161"/>
      <c r="L40" s="161"/>
      <c r="M40" s="158"/>
      <c r="N40" s="158"/>
      <c r="O40" s="159"/>
      <c r="P40" s="159"/>
      <c r="Q40" s="158"/>
      <c r="R40" s="158"/>
      <c r="S40" s="158"/>
      <c r="T40" s="162"/>
      <c r="U40" s="162"/>
      <c r="V40" s="162" t="s">
        <v>0</v>
      </c>
      <c r="W40" s="158"/>
      <c r="X40" s="159"/>
    </row>
    <row r="41" spans="1:37">
      <c r="A41" s="101">
        <v>9</v>
      </c>
      <c r="B41" s="102" t="s">
        <v>193</v>
      </c>
      <c r="C41" s="103" t="s">
        <v>203</v>
      </c>
      <c r="D41" s="104" t="s">
        <v>204</v>
      </c>
      <c r="E41" s="105">
        <v>10</v>
      </c>
      <c r="F41" s="106" t="s">
        <v>205</v>
      </c>
      <c r="G41" s="107">
        <v>0</v>
      </c>
      <c r="H41" s="107">
        <f>ROUND(E41*G41,2)</f>
        <v>0</v>
      </c>
      <c r="J41" s="107">
        <f>ROUND(E41*G41,2)</f>
        <v>0</v>
      </c>
      <c r="K41" s="108">
        <v>5.9999999999999995E-4</v>
      </c>
      <c r="L41" s="108">
        <f>E41*K41</f>
        <v>5.9999999999999993E-3</v>
      </c>
      <c r="M41" s="105">
        <v>3.6999999999999998E-2</v>
      </c>
      <c r="N41" s="105">
        <f>E41*M41</f>
        <v>0.37</v>
      </c>
      <c r="O41" s="106">
        <v>20</v>
      </c>
      <c r="P41" s="106" t="s">
        <v>151</v>
      </c>
      <c r="V41" s="109" t="s">
        <v>113</v>
      </c>
      <c r="W41" s="105">
        <v>3.95</v>
      </c>
      <c r="X41" s="103" t="s">
        <v>206</v>
      </c>
      <c r="Y41" s="103" t="s">
        <v>203</v>
      </c>
      <c r="Z41" s="106" t="s">
        <v>197</v>
      </c>
      <c r="AB41" s="106" t="s">
        <v>92</v>
      </c>
      <c r="AJ41" s="78" t="s">
        <v>154</v>
      </c>
      <c r="AK41" s="78" t="s">
        <v>155</v>
      </c>
    </row>
    <row r="42" spans="1:37">
      <c r="D42" s="157" t="s">
        <v>207</v>
      </c>
      <c r="E42" s="158"/>
      <c r="F42" s="159"/>
      <c r="H42" s="160"/>
      <c r="I42" s="160"/>
      <c r="J42" s="160"/>
      <c r="K42" s="161"/>
      <c r="L42" s="161"/>
      <c r="M42" s="158"/>
      <c r="N42" s="158"/>
      <c r="O42" s="159"/>
      <c r="P42" s="159"/>
      <c r="Q42" s="158"/>
      <c r="R42" s="158"/>
      <c r="S42" s="158"/>
      <c r="T42" s="162"/>
      <c r="U42" s="162"/>
      <c r="V42" s="162" t="s">
        <v>0</v>
      </c>
      <c r="W42" s="158"/>
      <c r="X42" s="159"/>
    </row>
    <row r="43" spans="1:37">
      <c r="A43" s="101">
        <v>10</v>
      </c>
      <c r="B43" s="102" t="s">
        <v>193</v>
      </c>
      <c r="C43" s="103" t="s">
        <v>208</v>
      </c>
      <c r="D43" s="104" t="s">
        <v>209</v>
      </c>
      <c r="E43" s="105">
        <v>1</v>
      </c>
      <c r="F43" s="106" t="s">
        <v>113</v>
      </c>
      <c r="G43" s="107">
        <v>0</v>
      </c>
      <c r="H43" s="107">
        <f>ROUND(E43*G43,2)</f>
        <v>0</v>
      </c>
      <c r="J43" s="107">
        <f>ROUND(E43*G43,2)</f>
        <v>0</v>
      </c>
      <c r="L43" s="108">
        <f>E43*K43</f>
        <v>0</v>
      </c>
      <c r="M43" s="105">
        <v>1</v>
      </c>
      <c r="N43" s="105">
        <f>E43*M43</f>
        <v>1</v>
      </c>
      <c r="O43" s="106">
        <v>20</v>
      </c>
      <c r="P43" s="106" t="s">
        <v>151</v>
      </c>
      <c r="V43" s="109" t="s">
        <v>113</v>
      </c>
      <c r="X43" s="103" t="s">
        <v>208</v>
      </c>
      <c r="Y43" s="103" t="s">
        <v>208</v>
      </c>
      <c r="Z43" s="106" t="s">
        <v>210</v>
      </c>
      <c r="AB43" s="106">
        <v>7</v>
      </c>
      <c r="AJ43" s="78" t="s">
        <v>154</v>
      </c>
      <c r="AK43" s="78" t="s">
        <v>155</v>
      </c>
    </row>
    <row r="44" spans="1:37" ht="25.5">
      <c r="A44" s="101">
        <v>11</v>
      </c>
      <c r="B44" s="102" t="s">
        <v>193</v>
      </c>
      <c r="C44" s="103" t="s">
        <v>211</v>
      </c>
      <c r="D44" s="104" t="s">
        <v>212</v>
      </c>
      <c r="E44" s="105">
        <v>0.5</v>
      </c>
      <c r="F44" s="106" t="s">
        <v>170</v>
      </c>
      <c r="G44" s="107">
        <v>0</v>
      </c>
      <c r="H44" s="107">
        <f>ROUND(E44*G44,2)</f>
        <v>0</v>
      </c>
      <c r="J44" s="107">
        <f>ROUND(E44*G44,2)</f>
        <v>0</v>
      </c>
      <c r="K44" s="108">
        <v>1.3600000000000001E-3</v>
      </c>
      <c r="L44" s="108">
        <f>E44*K44</f>
        <v>6.8000000000000005E-4</v>
      </c>
      <c r="M44" s="105">
        <v>1.8</v>
      </c>
      <c r="N44" s="105">
        <f>E44*M44</f>
        <v>0.9</v>
      </c>
      <c r="O44" s="106">
        <v>20</v>
      </c>
      <c r="P44" s="106" t="s">
        <v>151</v>
      </c>
      <c r="V44" s="109" t="s">
        <v>113</v>
      </c>
      <c r="W44" s="105">
        <v>4.3120000000000003</v>
      </c>
      <c r="X44" s="103" t="s">
        <v>213</v>
      </c>
      <c r="Y44" s="103" t="s">
        <v>211</v>
      </c>
      <c r="Z44" s="106" t="s">
        <v>197</v>
      </c>
      <c r="AB44" s="106" t="s">
        <v>92</v>
      </c>
      <c r="AJ44" s="78" t="s">
        <v>154</v>
      </c>
      <c r="AK44" s="78" t="s">
        <v>155</v>
      </c>
    </row>
    <row r="45" spans="1:37">
      <c r="D45" s="167" t="s">
        <v>214</v>
      </c>
      <c r="E45" s="168"/>
      <c r="F45" s="169"/>
      <c r="H45" s="170"/>
      <c r="I45" s="170"/>
      <c r="J45" s="170"/>
      <c r="K45" s="171"/>
      <c r="L45" s="171"/>
      <c r="M45" s="168"/>
      <c r="N45" s="168"/>
      <c r="O45" s="169"/>
      <c r="P45" s="169"/>
      <c r="Q45" s="168"/>
      <c r="R45" s="168"/>
      <c r="S45" s="168"/>
      <c r="T45" s="172"/>
      <c r="U45" s="172"/>
      <c r="V45" s="172" t="s">
        <v>1</v>
      </c>
      <c r="W45" s="168"/>
      <c r="X45" s="169"/>
    </row>
    <row r="46" spans="1:37" ht="25.5">
      <c r="A46" s="101">
        <v>12</v>
      </c>
      <c r="B46" s="102" t="s">
        <v>193</v>
      </c>
      <c r="C46" s="103" t="s">
        <v>215</v>
      </c>
      <c r="D46" s="104" t="s">
        <v>216</v>
      </c>
      <c r="E46" s="105">
        <v>1</v>
      </c>
      <c r="F46" s="106" t="s">
        <v>170</v>
      </c>
      <c r="G46" s="107">
        <v>0</v>
      </c>
      <c r="H46" s="107">
        <f>ROUND(E46*G46,2)</f>
        <v>0</v>
      </c>
      <c r="J46" s="107">
        <f>ROUND(E46*G46,2)</f>
        <v>0</v>
      </c>
      <c r="K46" s="108">
        <v>1.8699999999999999E-3</v>
      </c>
      <c r="L46" s="108">
        <f>E46*K46</f>
        <v>1.8699999999999999E-3</v>
      </c>
      <c r="M46" s="105">
        <v>2.2000000000000002</v>
      </c>
      <c r="N46" s="105">
        <f>E46*M46</f>
        <v>2.2000000000000002</v>
      </c>
      <c r="O46" s="106">
        <v>20</v>
      </c>
      <c r="P46" s="106" t="s">
        <v>151</v>
      </c>
      <c r="V46" s="109" t="s">
        <v>113</v>
      </c>
      <c r="W46" s="105">
        <v>31.73</v>
      </c>
      <c r="X46" s="103" t="s">
        <v>217</v>
      </c>
      <c r="Y46" s="103" t="s">
        <v>215</v>
      </c>
      <c r="Z46" s="106" t="s">
        <v>197</v>
      </c>
      <c r="AB46" s="106" t="s">
        <v>88</v>
      </c>
      <c r="AJ46" s="78" t="s">
        <v>154</v>
      </c>
      <c r="AK46" s="78" t="s">
        <v>155</v>
      </c>
    </row>
    <row r="47" spans="1:37">
      <c r="D47" s="167" t="s">
        <v>218</v>
      </c>
      <c r="E47" s="168"/>
      <c r="F47" s="169"/>
      <c r="G47" s="107">
        <v>0</v>
      </c>
      <c r="H47" s="170"/>
      <c r="I47" s="170"/>
      <c r="J47" s="170"/>
      <c r="K47" s="171"/>
      <c r="L47" s="171"/>
      <c r="M47" s="168"/>
      <c r="N47" s="168"/>
      <c r="O47" s="169"/>
      <c r="P47" s="169"/>
      <c r="Q47" s="168"/>
      <c r="R47" s="168"/>
      <c r="S47" s="168"/>
      <c r="T47" s="172"/>
      <c r="U47" s="172"/>
      <c r="V47" s="172" t="s">
        <v>1</v>
      </c>
      <c r="W47" s="168"/>
      <c r="X47" s="169"/>
    </row>
    <row r="48" spans="1:37" ht="25.5">
      <c r="A48" s="101">
        <v>13</v>
      </c>
      <c r="B48" s="102" t="s">
        <v>193</v>
      </c>
      <c r="C48" s="103" t="s">
        <v>219</v>
      </c>
      <c r="D48" s="104" t="s">
        <v>220</v>
      </c>
      <c r="E48" s="105">
        <v>85</v>
      </c>
      <c r="F48" s="106" t="s">
        <v>205</v>
      </c>
      <c r="G48" s="107">
        <v>0</v>
      </c>
      <c r="H48" s="107">
        <f>ROUND(E48*G48,2)</f>
        <v>0</v>
      </c>
      <c r="J48" s="107">
        <f>ROUND(E48*G48,2)</f>
        <v>0</v>
      </c>
      <c r="K48" s="108">
        <v>5.0000000000000001E-4</v>
      </c>
      <c r="L48" s="108">
        <f>E48*K48</f>
        <v>4.2500000000000003E-2</v>
      </c>
      <c r="M48" s="105">
        <v>0.04</v>
      </c>
      <c r="N48" s="105">
        <f>E48*M48</f>
        <v>3.4</v>
      </c>
      <c r="O48" s="106">
        <v>20</v>
      </c>
      <c r="P48" s="106" t="s">
        <v>151</v>
      </c>
      <c r="V48" s="109" t="s">
        <v>113</v>
      </c>
      <c r="W48" s="105">
        <v>76.924999999999997</v>
      </c>
      <c r="X48" s="103" t="s">
        <v>221</v>
      </c>
      <c r="Y48" s="103" t="s">
        <v>219</v>
      </c>
      <c r="Z48" s="106" t="s">
        <v>197</v>
      </c>
      <c r="AB48" s="106" t="s">
        <v>88</v>
      </c>
      <c r="AJ48" s="78" t="s">
        <v>154</v>
      </c>
      <c r="AK48" s="78" t="s">
        <v>155</v>
      </c>
    </row>
    <row r="49" spans="1:37">
      <c r="D49" s="157" t="s">
        <v>222</v>
      </c>
      <c r="E49" s="158"/>
      <c r="F49" s="159"/>
      <c r="H49" s="160"/>
      <c r="I49" s="160"/>
      <c r="J49" s="160"/>
      <c r="K49" s="161"/>
      <c r="L49" s="161"/>
      <c r="M49" s="158"/>
      <c r="N49" s="158"/>
      <c r="O49" s="159"/>
      <c r="P49" s="159"/>
      <c r="Q49" s="158"/>
      <c r="R49" s="158"/>
      <c r="S49" s="158"/>
      <c r="T49" s="162"/>
      <c r="U49" s="162"/>
      <c r="V49" s="162" t="s">
        <v>0</v>
      </c>
      <c r="W49" s="158"/>
      <c r="X49" s="159"/>
    </row>
    <row r="50" spans="1:37">
      <c r="D50" s="157" t="s">
        <v>223</v>
      </c>
      <c r="E50" s="158"/>
      <c r="F50" s="159"/>
      <c r="H50" s="160"/>
      <c r="I50" s="160"/>
      <c r="J50" s="160"/>
      <c r="K50" s="161"/>
      <c r="L50" s="161"/>
      <c r="M50" s="158"/>
      <c r="N50" s="158"/>
      <c r="O50" s="159"/>
      <c r="P50" s="159"/>
      <c r="Q50" s="158"/>
      <c r="R50" s="158"/>
      <c r="S50" s="158"/>
      <c r="T50" s="162"/>
      <c r="U50" s="162"/>
      <c r="V50" s="162" t="s">
        <v>0</v>
      </c>
      <c r="W50" s="158"/>
      <c r="X50" s="159"/>
    </row>
    <row r="51" spans="1:37">
      <c r="D51" s="157" t="s">
        <v>224</v>
      </c>
      <c r="E51" s="158"/>
      <c r="F51" s="159"/>
      <c r="H51" s="160"/>
      <c r="I51" s="160"/>
      <c r="J51" s="160"/>
      <c r="K51" s="161"/>
      <c r="L51" s="161"/>
      <c r="M51" s="158"/>
      <c r="N51" s="158"/>
      <c r="O51" s="159"/>
      <c r="P51" s="159"/>
      <c r="Q51" s="158"/>
      <c r="R51" s="158"/>
      <c r="S51" s="158"/>
      <c r="T51" s="162"/>
      <c r="U51" s="162"/>
      <c r="V51" s="162" t="s">
        <v>0</v>
      </c>
      <c r="W51" s="158"/>
      <c r="X51" s="159"/>
    </row>
    <row r="52" spans="1:37">
      <c r="A52" s="101">
        <v>14</v>
      </c>
      <c r="B52" s="102" t="s">
        <v>193</v>
      </c>
      <c r="C52" s="103" t="s">
        <v>225</v>
      </c>
      <c r="D52" s="104" t="s">
        <v>226</v>
      </c>
      <c r="E52" s="105">
        <v>562.49900000000002</v>
      </c>
      <c r="F52" s="106" t="s">
        <v>150</v>
      </c>
      <c r="G52" s="107">
        <v>0</v>
      </c>
      <c r="H52" s="107">
        <f>ROUND(E52*G52,2)</f>
        <v>0</v>
      </c>
      <c r="J52" s="107">
        <f>ROUND(E52*G52,2)</f>
        <v>0</v>
      </c>
      <c r="L52" s="108">
        <f>E52*K52</f>
        <v>0</v>
      </c>
      <c r="M52" s="105">
        <v>0.01</v>
      </c>
      <c r="N52" s="105">
        <f>E52*M52</f>
        <v>5.6249900000000004</v>
      </c>
      <c r="O52" s="106">
        <v>20</v>
      </c>
      <c r="P52" s="106" t="s">
        <v>151</v>
      </c>
      <c r="V52" s="109" t="s">
        <v>113</v>
      </c>
      <c r="W52" s="105">
        <v>61.875</v>
      </c>
      <c r="X52" s="103" t="s">
        <v>227</v>
      </c>
      <c r="Y52" s="103" t="s">
        <v>225</v>
      </c>
      <c r="Z52" s="106" t="s">
        <v>197</v>
      </c>
      <c r="AB52" s="106" t="s">
        <v>88</v>
      </c>
      <c r="AJ52" s="78" t="s">
        <v>154</v>
      </c>
      <c r="AK52" s="78" t="s">
        <v>155</v>
      </c>
    </row>
    <row r="53" spans="1:37" ht="25.5">
      <c r="A53" s="101">
        <v>15</v>
      </c>
      <c r="B53" s="102" t="s">
        <v>193</v>
      </c>
      <c r="C53" s="103" t="s">
        <v>228</v>
      </c>
      <c r="D53" s="104" t="s">
        <v>229</v>
      </c>
      <c r="E53" s="105">
        <v>210.13200000000001</v>
      </c>
      <c r="F53" s="106" t="s">
        <v>150</v>
      </c>
      <c r="G53" s="107">
        <v>0</v>
      </c>
      <c r="H53" s="107">
        <f>ROUND(E53*G53,2)</f>
        <v>0</v>
      </c>
      <c r="J53" s="107">
        <f>ROUND(E53*G53,2)</f>
        <v>0</v>
      </c>
      <c r="L53" s="108">
        <f>E53*K53</f>
        <v>0</v>
      </c>
      <c r="M53" s="105">
        <v>6.8000000000000005E-2</v>
      </c>
      <c r="N53" s="105">
        <f>E53*M53</f>
        <v>14.288976000000002</v>
      </c>
      <c r="O53" s="106">
        <v>20</v>
      </c>
      <c r="P53" s="106" t="s">
        <v>151</v>
      </c>
      <c r="V53" s="109" t="s">
        <v>113</v>
      </c>
      <c r="W53" s="105">
        <v>81.950999999999993</v>
      </c>
      <c r="X53" s="103" t="s">
        <v>230</v>
      </c>
      <c r="Y53" s="103" t="s">
        <v>228</v>
      </c>
      <c r="Z53" s="106" t="s">
        <v>197</v>
      </c>
      <c r="AB53" s="106" t="s">
        <v>88</v>
      </c>
      <c r="AJ53" s="78" t="s">
        <v>154</v>
      </c>
      <c r="AK53" s="78" t="s">
        <v>155</v>
      </c>
    </row>
    <row r="54" spans="1:37">
      <c r="A54" s="101">
        <v>16</v>
      </c>
      <c r="B54" s="102" t="s">
        <v>193</v>
      </c>
      <c r="C54" s="103" t="s">
        <v>231</v>
      </c>
      <c r="D54" s="104" t="s">
        <v>232</v>
      </c>
      <c r="E54" s="105">
        <v>37.066000000000003</v>
      </c>
      <c r="F54" s="106" t="s">
        <v>233</v>
      </c>
      <c r="G54" s="107">
        <v>0</v>
      </c>
      <c r="H54" s="107">
        <f>ROUND(E54*G54,2)</f>
        <v>0</v>
      </c>
      <c r="J54" s="107">
        <f>ROUND(E54*G54,2)</f>
        <v>0</v>
      </c>
      <c r="L54" s="108">
        <f>E54*K54</f>
        <v>0</v>
      </c>
      <c r="N54" s="105">
        <f>E54*M54</f>
        <v>0</v>
      </c>
      <c r="O54" s="106">
        <v>20</v>
      </c>
      <c r="P54" s="106" t="s">
        <v>151</v>
      </c>
      <c r="V54" s="109" t="s">
        <v>113</v>
      </c>
      <c r="W54" s="105">
        <v>47.741</v>
      </c>
      <c r="X54" s="103" t="s">
        <v>234</v>
      </c>
      <c r="Y54" s="103" t="s">
        <v>231</v>
      </c>
      <c r="Z54" s="106" t="s">
        <v>197</v>
      </c>
      <c r="AB54" s="106" t="s">
        <v>88</v>
      </c>
      <c r="AJ54" s="78" t="s">
        <v>154</v>
      </c>
      <c r="AK54" s="78" t="s">
        <v>155</v>
      </c>
    </row>
    <row r="55" spans="1:37" ht="25.5">
      <c r="A55" s="101">
        <v>17</v>
      </c>
      <c r="B55" s="102" t="s">
        <v>193</v>
      </c>
      <c r="C55" s="103" t="s">
        <v>235</v>
      </c>
      <c r="D55" s="104" t="s">
        <v>236</v>
      </c>
      <c r="E55" s="105">
        <v>37.066000000000003</v>
      </c>
      <c r="F55" s="106" t="s">
        <v>233</v>
      </c>
      <c r="G55" s="107">
        <v>0</v>
      </c>
      <c r="H55" s="107">
        <f>ROUND(E55*G55,2)</f>
        <v>0</v>
      </c>
      <c r="J55" s="107">
        <f>ROUND(E55*G55,2)</f>
        <v>0</v>
      </c>
      <c r="L55" s="108">
        <f>E55*K55</f>
        <v>0</v>
      </c>
      <c r="N55" s="105">
        <f>E55*M55</f>
        <v>0</v>
      </c>
      <c r="O55" s="106">
        <v>20</v>
      </c>
      <c r="P55" s="106" t="s">
        <v>151</v>
      </c>
      <c r="V55" s="109" t="s">
        <v>113</v>
      </c>
      <c r="W55" s="105">
        <v>28.949000000000002</v>
      </c>
      <c r="X55" s="103" t="s">
        <v>237</v>
      </c>
      <c r="Y55" s="103" t="s">
        <v>235</v>
      </c>
      <c r="Z55" s="106" t="s">
        <v>197</v>
      </c>
      <c r="AB55" s="106" t="s">
        <v>88</v>
      </c>
      <c r="AJ55" s="78" t="s">
        <v>154</v>
      </c>
      <c r="AK55" s="78" t="s">
        <v>155</v>
      </c>
    </row>
    <row r="56" spans="1:37">
      <c r="A56" s="101">
        <v>18</v>
      </c>
      <c r="B56" s="102" t="s">
        <v>193</v>
      </c>
      <c r="C56" s="103" t="s">
        <v>238</v>
      </c>
      <c r="D56" s="104" t="s">
        <v>239</v>
      </c>
      <c r="E56" s="105">
        <v>37.366</v>
      </c>
      <c r="F56" s="106" t="s">
        <v>233</v>
      </c>
      <c r="G56" s="107">
        <v>0</v>
      </c>
      <c r="H56" s="107">
        <f>ROUND(E56*G56,2)</f>
        <v>0</v>
      </c>
      <c r="J56" s="107">
        <f>ROUND(E56*G56,2)</f>
        <v>0</v>
      </c>
      <c r="L56" s="108">
        <f>E56*K56</f>
        <v>0</v>
      </c>
      <c r="N56" s="105">
        <f>E56*M56</f>
        <v>0</v>
      </c>
      <c r="O56" s="106">
        <v>20</v>
      </c>
      <c r="P56" s="106" t="s">
        <v>151</v>
      </c>
      <c r="V56" s="109" t="s">
        <v>113</v>
      </c>
      <c r="W56" s="105">
        <v>20.215</v>
      </c>
      <c r="X56" s="103" t="s">
        <v>240</v>
      </c>
      <c r="Y56" s="103" t="s">
        <v>238</v>
      </c>
      <c r="Z56" s="106" t="s">
        <v>197</v>
      </c>
      <c r="AB56" s="106" t="s">
        <v>88</v>
      </c>
      <c r="AJ56" s="78" t="s">
        <v>154</v>
      </c>
      <c r="AK56" s="78" t="s">
        <v>155</v>
      </c>
    </row>
    <row r="57" spans="1:37">
      <c r="D57" s="157" t="s">
        <v>241</v>
      </c>
      <c r="E57" s="158"/>
      <c r="F57" s="159"/>
      <c r="H57" s="160"/>
      <c r="I57" s="160"/>
      <c r="J57" s="160"/>
      <c r="K57" s="161"/>
      <c r="L57" s="161"/>
      <c r="M57" s="158"/>
      <c r="N57" s="158"/>
      <c r="O57" s="159"/>
      <c r="P57" s="159"/>
      <c r="Q57" s="158"/>
      <c r="R57" s="158"/>
      <c r="S57" s="158"/>
      <c r="T57" s="162"/>
      <c r="U57" s="162"/>
      <c r="V57" s="162" t="s">
        <v>0</v>
      </c>
      <c r="W57" s="158"/>
      <c r="X57" s="159"/>
    </row>
    <row r="58" spans="1:37" ht="25.5">
      <c r="A58" s="101">
        <v>19</v>
      </c>
      <c r="B58" s="102" t="s">
        <v>193</v>
      </c>
      <c r="C58" s="103" t="s">
        <v>242</v>
      </c>
      <c r="D58" s="104" t="s">
        <v>243</v>
      </c>
      <c r="E58" s="105">
        <v>709.95399999999995</v>
      </c>
      <c r="F58" s="106" t="s">
        <v>233</v>
      </c>
      <c r="G58" s="107">
        <v>0</v>
      </c>
      <c r="H58" s="107">
        <f>ROUND(E58*G58,2)</f>
        <v>0</v>
      </c>
      <c r="J58" s="107">
        <f>ROUND(E58*G58,2)</f>
        <v>0</v>
      </c>
      <c r="L58" s="108">
        <f>E58*K58</f>
        <v>0</v>
      </c>
      <c r="N58" s="105">
        <f>E58*M58</f>
        <v>0</v>
      </c>
      <c r="O58" s="106">
        <v>20</v>
      </c>
      <c r="P58" s="106" t="s">
        <v>151</v>
      </c>
      <c r="V58" s="109" t="s">
        <v>113</v>
      </c>
      <c r="X58" s="103" t="s">
        <v>244</v>
      </c>
      <c r="Y58" s="103" t="s">
        <v>242</v>
      </c>
      <c r="Z58" s="106" t="s">
        <v>197</v>
      </c>
      <c r="AB58" s="106" t="s">
        <v>88</v>
      </c>
      <c r="AJ58" s="78" t="s">
        <v>154</v>
      </c>
      <c r="AK58" s="78" t="s">
        <v>155</v>
      </c>
    </row>
    <row r="59" spans="1:37">
      <c r="D59" s="157" t="s">
        <v>245</v>
      </c>
      <c r="E59" s="158"/>
      <c r="F59" s="159"/>
      <c r="H59" s="160"/>
      <c r="I59" s="160"/>
      <c r="J59" s="160"/>
      <c r="K59" s="161"/>
      <c r="L59" s="161"/>
      <c r="M59" s="158"/>
      <c r="N59" s="158"/>
      <c r="O59" s="159"/>
      <c r="P59" s="159"/>
      <c r="Q59" s="158"/>
      <c r="R59" s="158"/>
      <c r="S59" s="158"/>
      <c r="T59" s="162"/>
      <c r="U59" s="162"/>
      <c r="V59" s="162" t="s">
        <v>0</v>
      </c>
      <c r="W59" s="158"/>
      <c r="X59" s="159"/>
    </row>
    <row r="60" spans="1:37" ht="25.5">
      <c r="A60" s="101">
        <v>20</v>
      </c>
      <c r="B60" s="102" t="s">
        <v>193</v>
      </c>
      <c r="C60" s="103" t="s">
        <v>246</v>
      </c>
      <c r="D60" s="104" t="s">
        <v>247</v>
      </c>
      <c r="E60" s="105">
        <v>37.066000000000003</v>
      </c>
      <c r="F60" s="106" t="s">
        <v>233</v>
      </c>
      <c r="G60" s="107">
        <v>0</v>
      </c>
      <c r="H60" s="107">
        <f>ROUND(E60*G60,2)</f>
        <v>0</v>
      </c>
      <c r="J60" s="107">
        <f>ROUND(E60*G60,2)</f>
        <v>0</v>
      </c>
      <c r="L60" s="108">
        <f>E60*K60</f>
        <v>0</v>
      </c>
      <c r="N60" s="105">
        <f>E60*M60</f>
        <v>0</v>
      </c>
      <c r="O60" s="106">
        <v>20</v>
      </c>
      <c r="P60" s="106" t="s">
        <v>151</v>
      </c>
      <c r="V60" s="109" t="s">
        <v>113</v>
      </c>
      <c r="W60" s="105">
        <v>41.773000000000003</v>
      </c>
      <c r="X60" s="103" t="s">
        <v>248</v>
      </c>
      <c r="Y60" s="103" t="s">
        <v>246</v>
      </c>
      <c r="Z60" s="106" t="s">
        <v>197</v>
      </c>
      <c r="AB60" s="106" t="s">
        <v>88</v>
      </c>
      <c r="AJ60" s="78" t="s">
        <v>154</v>
      </c>
      <c r="AK60" s="78" t="s">
        <v>155</v>
      </c>
    </row>
    <row r="61" spans="1:37" ht="25.5">
      <c r="A61" s="101">
        <v>21</v>
      </c>
      <c r="B61" s="102" t="s">
        <v>193</v>
      </c>
      <c r="C61" s="103" t="s">
        <v>249</v>
      </c>
      <c r="D61" s="104" t="s">
        <v>250</v>
      </c>
      <c r="E61" s="105">
        <v>37.066000000000003</v>
      </c>
      <c r="F61" s="106" t="s">
        <v>233</v>
      </c>
      <c r="G61" s="107">
        <v>0</v>
      </c>
      <c r="H61" s="107">
        <f>ROUND(E61*G61,2)</f>
        <v>0</v>
      </c>
      <c r="J61" s="107">
        <f>ROUND(E61*G61,2)</f>
        <v>0</v>
      </c>
      <c r="L61" s="108">
        <f>E61*K61</f>
        <v>0</v>
      </c>
      <c r="N61" s="105">
        <f>E61*M61</f>
        <v>0</v>
      </c>
      <c r="O61" s="106">
        <v>20</v>
      </c>
      <c r="P61" s="106" t="s">
        <v>151</v>
      </c>
      <c r="V61" s="109" t="s">
        <v>113</v>
      </c>
      <c r="W61" s="105">
        <v>4.67</v>
      </c>
      <c r="X61" s="103" t="s">
        <v>251</v>
      </c>
      <c r="Y61" s="103" t="s">
        <v>249</v>
      </c>
      <c r="Z61" s="106" t="s">
        <v>197</v>
      </c>
      <c r="AB61" s="106" t="s">
        <v>88</v>
      </c>
      <c r="AJ61" s="78" t="s">
        <v>154</v>
      </c>
      <c r="AK61" s="78" t="s">
        <v>155</v>
      </c>
    </row>
    <row r="62" spans="1:37" ht="25.5">
      <c r="A62" s="101">
        <v>22</v>
      </c>
      <c r="B62" s="102" t="s">
        <v>252</v>
      </c>
      <c r="C62" s="103" t="s">
        <v>253</v>
      </c>
      <c r="D62" s="104" t="s">
        <v>254</v>
      </c>
      <c r="E62" s="105">
        <v>37.066000000000003</v>
      </c>
      <c r="F62" s="106" t="s">
        <v>233</v>
      </c>
      <c r="G62" s="107">
        <v>0</v>
      </c>
      <c r="H62" s="107">
        <f>ROUND(E62*G62,2)</f>
        <v>0</v>
      </c>
      <c r="J62" s="107">
        <f>ROUND(E62*G62,2)</f>
        <v>0</v>
      </c>
      <c r="K62" s="108">
        <v>1</v>
      </c>
      <c r="L62" s="108">
        <f>E62*K62</f>
        <v>37.066000000000003</v>
      </c>
      <c r="N62" s="105">
        <f>E62*M62</f>
        <v>0</v>
      </c>
      <c r="O62" s="106">
        <v>20</v>
      </c>
      <c r="P62" s="106" t="s">
        <v>151</v>
      </c>
      <c r="V62" s="109" t="s">
        <v>113</v>
      </c>
      <c r="X62" s="103" t="s">
        <v>255</v>
      </c>
      <c r="Y62" s="103" t="s">
        <v>253</v>
      </c>
      <c r="Z62" s="106" t="s">
        <v>256</v>
      </c>
      <c r="AB62" s="106" t="s">
        <v>88</v>
      </c>
      <c r="AJ62" s="78" t="s">
        <v>154</v>
      </c>
      <c r="AK62" s="78" t="s">
        <v>155</v>
      </c>
    </row>
    <row r="63" spans="1:37">
      <c r="A63" s="101">
        <v>23</v>
      </c>
      <c r="B63" s="102" t="s">
        <v>252</v>
      </c>
      <c r="C63" s="103" t="s">
        <v>257</v>
      </c>
      <c r="D63" s="104" t="s">
        <v>258</v>
      </c>
      <c r="E63" s="105">
        <v>0.3</v>
      </c>
      <c r="F63" s="106" t="s">
        <v>233</v>
      </c>
      <c r="G63" s="107">
        <v>0</v>
      </c>
      <c r="H63" s="107">
        <f>ROUND(E63*G63,2)</f>
        <v>0</v>
      </c>
      <c r="J63" s="107">
        <f>ROUND(E63*G63,2)</f>
        <v>0</v>
      </c>
      <c r="K63" s="108">
        <v>1</v>
      </c>
      <c r="L63" s="108">
        <f>E63*K63</f>
        <v>0.3</v>
      </c>
      <c r="N63" s="105">
        <f>E63*M63</f>
        <v>0</v>
      </c>
      <c r="O63" s="106">
        <v>20</v>
      </c>
      <c r="P63" s="106" t="s">
        <v>151</v>
      </c>
      <c r="V63" s="109" t="s">
        <v>113</v>
      </c>
      <c r="X63" s="103" t="s">
        <v>259</v>
      </c>
      <c r="Y63" s="103" t="s">
        <v>257</v>
      </c>
      <c r="Z63" s="106" t="s">
        <v>260</v>
      </c>
      <c r="AB63" s="106" t="s">
        <v>88</v>
      </c>
      <c r="AJ63" s="78" t="s">
        <v>154</v>
      </c>
      <c r="AK63" s="78" t="s">
        <v>155</v>
      </c>
    </row>
    <row r="64" spans="1:37">
      <c r="A64" s="101">
        <v>24</v>
      </c>
      <c r="B64" s="102" t="s">
        <v>147</v>
      </c>
      <c r="C64" s="103" t="s">
        <v>261</v>
      </c>
      <c r="D64" s="104" t="s">
        <v>262</v>
      </c>
      <c r="E64" s="105">
        <v>63.500999999999998</v>
      </c>
      <c r="F64" s="106" t="s">
        <v>233</v>
      </c>
      <c r="G64" s="107">
        <v>0</v>
      </c>
      <c r="H64" s="107">
        <f>ROUND(E64*G64,2)</f>
        <v>0</v>
      </c>
      <c r="J64" s="107">
        <f>ROUND(E64*G64,2)</f>
        <v>0</v>
      </c>
      <c r="L64" s="108">
        <f>E64*K64</f>
        <v>0</v>
      </c>
      <c r="N64" s="105">
        <f>E64*M64</f>
        <v>0</v>
      </c>
      <c r="O64" s="106">
        <v>20</v>
      </c>
      <c r="P64" s="106" t="s">
        <v>151</v>
      </c>
      <c r="V64" s="109" t="s">
        <v>113</v>
      </c>
      <c r="W64" s="105">
        <v>157.60900000000001</v>
      </c>
      <c r="X64" s="103" t="s">
        <v>263</v>
      </c>
      <c r="Y64" s="103" t="s">
        <v>261</v>
      </c>
      <c r="Z64" s="106" t="s">
        <v>153</v>
      </c>
      <c r="AB64" s="106" t="s">
        <v>88</v>
      </c>
      <c r="AJ64" s="78" t="s">
        <v>154</v>
      </c>
      <c r="AK64" s="78" t="s">
        <v>155</v>
      </c>
    </row>
    <row r="65" spans="1:37">
      <c r="D65" s="163" t="s">
        <v>264</v>
      </c>
      <c r="E65" s="164">
        <f>J65</f>
        <v>0</v>
      </c>
      <c r="G65" s="107">
        <v>0</v>
      </c>
      <c r="H65" s="164">
        <f>SUM(H34:H64)</f>
        <v>0</v>
      </c>
      <c r="I65" s="164">
        <f>SUM(I34:I64)</f>
        <v>0</v>
      </c>
      <c r="J65" s="164">
        <f>SUM(J34:J64)</f>
        <v>0</v>
      </c>
      <c r="L65" s="165">
        <f>SUM(L34:L64)</f>
        <v>37.875824199999997</v>
      </c>
      <c r="N65" s="166">
        <f>SUM(N34:N64)</f>
        <v>37.066146000000003</v>
      </c>
      <c r="W65" s="105">
        <f>SUM(W34:W64)</f>
        <v>931.24400000000003</v>
      </c>
    </row>
    <row r="67" spans="1:37">
      <c r="D67" s="163" t="s">
        <v>265</v>
      </c>
      <c r="E67" s="166">
        <f>J67</f>
        <v>0</v>
      </c>
      <c r="G67" s="107">
        <v>0</v>
      </c>
      <c r="H67" s="164">
        <f>+H32+H65</f>
        <v>0</v>
      </c>
      <c r="I67" s="164">
        <f>+I32+I65</f>
        <v>0</v>
      </c>
      <c r="J67" s="164">
        <f>+J32+J65</f>
        <v>0</v>
      </c>
      <c r="L67" s="165">
        <f>+L32+L65</f>
        <v>63.501439249999997</v>
      </c>
      <c r="N67" s="166">
        <f>+N32+N65</f>
        <v>37.066146000000003</v>
      </c>
      <c r="W67" s="105">
        <f>+W32+W65</f>
        <v>1209.9259999999999</v>
      </c>
    </row>
    <row r="69" spans="1:37">
      <c r="B69" s="156" t="s">
        <v>266</v>
      </c>
    </row>
    <row r="70" spans="1:37">
      <c r="B70" s="103" t="s">
        <v>267</v>
      </c>
    </row>
    <row r="71" spans="1:37" ht="25.5">
      <c r="A71" s="101">
        <v>25</v>
      </c>
      <c r="B71" s="102" t="s">
        <v>268</v>
      </c>
      <c r="C71" s="103" t="s">
        <v>269</v>
      </c>
      <c r="D71" s="104" t="s">
        <v>270</v>
      </c>
      <c r="E71" s="105">
        <v>25</v>
      </c>
      <c r="F71" s="106" t="s">
        <v>205</v>
      </c>
      <c r="G71" s="107">
        <v>0</v>
      </c>
      <c r="H71" s="107">
        <f>ROUND(E71*G71,2)</f>
        <v>0</v>
      </c>
      <c r="J71" s="107">
        <f>ROUND(E71*G71,2)</f>
        <v>0</v>
      </c>
      <c r="K71" s="108">
        <v>1.6100000000000001E-3</v>
      </c>
      <c r="L71" s="108">
        <f>E71*K71</f>
        <v>4.0250000000000001E-2</v>
      </c>
      <c r="N71" s="105">
        <f>E71*M71</f>
        <v>0</v>
      </c>
      <c r="O71" s="106">
        <v>20</v>
      </c>
      <c r="P71" s="106" t="s">
        <v>151</v>
      </c>
      <c r="V71" s="109" t="s">
        <v>271</v>
      </c>
      <c r="W71" s="105">
        <v>21</v>
      </c>
      <c r="X71" s="103" t="s">
        <v>272</v>
      </c>
      <c r="Y71" s="103" t="s">
        <v>269</v>
      </c>
      <c r="Z71" s="106" t="s">
        <v>273</v>
      </c>
      <c r="AB71" s="106" t="s">
        <v>88</v>
      </c>
      <c r="AJ71" s="78" t="s">
        <v>274</v>
      </c>
      <c r="AK71" s="78" t="s">
        <v>155</v>
      </c>
    </row>
    <row r="72" spans="1:37">
      <c r="D72" s="157" t="s">
        <v>275</v>
      </c>
      <c r="E72" s="158"/>
      <c r="F72" s="159"/>
      <c r="H72" s="160"/>
      <c r="I72" s="160"/>
      <c r="J72" s="160"/>
      <c r="K72" s="161"/>
      <c r="L72" s="161"/>
      <c r="M72" s="158"/>
      <c r="N72" s="158"/>
      <c r="O72" s="159"/>
      <c r="P72" s="159"/>
      <c r="Q72" s="158"/>
      <c r="R72" s="158"/>
      <c r="S72" s="158"/>
      <c r="T72" s="162"/>
      <c r="U72" s="162"/>
      <c r="V72" s="162" t="s">
        <v>0</v>
      </c>
      <c r="W72" s="158"/>
      <c r="X72" s="159"/>
    </row>
    <row r="73" spans="1:37">
      <c r="D73" s="157" t="s">
        <v>276</v>
      </c>
      <c r="E73" s="158"/>
      <c r="F73" s="159"/>
      <c r="H73" s="160"/>
      <c r="I73" s="160"/>
      <c r="J73" s="160"/>
      <c r="K73" s="161"/>
      <c r="L73" s="161"/>
      <c r="M73" s="158"/>
      <c r="N73" s="158"/>
      <c r="O73" s="159"/>
      <c r="P73" s="159"/>
      <c r="Q73" s="158"/>
      <c r="R73" s="158"/>
      <c r="S73" s="158"/>
      <c r="T73" s="162"/>
      <c r="U73" s="162"/>
      <c r="V73" s="162" t="s">
        <v>0</v>
      </c>
      <c r="W73" s="158"/>
      <c r="X73" s="159"/>
    </row>
    <row r="74" spans="1:37">
      <c r="D74" s="157" t="s">
        <v>277</v>
      </c>
      <c r="E74" s="158"/>
      <c r="F74" s="159"/>
      <c r="H74" s="160"/>
      <c r="I74" s="160"/>
      <c r="J74" s="160"/>
      <c r="K74" s="161"/>
      <c r="L74" s="161"/>
      <c r="M74" s="158"/>
      <c r="N74" s="158"/>
      <c r="O74" s="159"/>
      <c r="P74" s="159"/>
      <c r="Q74" s="158"/>
      <c r="R74" s="158"/>
      <c r="S74" s="158"/>
      <c r="T74" s="162"/>
      <c r="U74" s="162"/>
      <c r="V74" s="162" t="s">
        <v>0</v>
      </c>
      <c r="W74" s="158"/>
      <c r="X74" s="159"/>
    </row>
    <row r="75" spans="1:37">
      <c r="A75" s="101">
        <v>26</v>
      </c>
      <c r="B75" s="102" t="s">
        <v>268</v>
      </c>
      <c r="C75" s="103" t="s">
        <v>278</v>
      </c>
      <c r="D75" s="104" t="s">
        <v>279</v>
      </c>
      <c r="E75" s="105">
        <v>20</v>
      </c>
      <c r="F75" s="106" t="s">
        <v>205</v>
      </c>
      <c r="G75" s="107">
        <v>0</v>
      </c>
      <c r="H75" s="107">
        <f>ROUND(E75*G75,2)</f>
        <v>0</v>
      </c>
      <c r="J75" s="107">
        <f>ROUND(E75*G75,2)</f>
        <v>0</v>
      </c>
      <c r="K75" s="108">
        <v>3.8000000000000002E-4</v>
      </c>
      <c r="L75" s="108">
        <f>E75*K75</f>
        <v>7.6000000000000009E-3</v>
      </c>
      <c r="N75" s="105">
        <f>E75*M75</f>
        <v>0</v>
      </c>
      <c r="O75" s="106">
        <v>20</v>
      </c>
      <c r="P75" s="106" t="s">
        <v>151</v>
      </c>
      <c r="V75" s="109" t="s">
        <v>271</v>
      </c>
      <c r="W75" s="105">
        <v>11.74</v>
      </c>
      <c r="X75" s="103" t="s">
        <v>280</v>
      </c>
      <c r="Y75" s="103" t="s">
        <v>278</v>
      </c>
      <c r="Z75" s="106" t="s">
        <v>273</v>
      </c>
      <c r="AB75" s="106" t="s">
        <v>88</v>
      </c>
      <c r="AJ75" s="78" t="s">
        <v>274</v>
      </c>
      <c r="AK75" s="78" t="s">
        <v>155</v>
      </c>
    </row>
    <row r="76" spans="1:37">
      <c r="D76" s="157" t="s">
        <v>281</v>
      </c>
      <c r="E76" s="158"/>
      <c r="F76" s="159"/>
      <c r="G76" s="107">
        <v>0</v>
      </c>
      <c r="H76" s="160"/>
      <c r="I76" s="160"/>
      <c r="J76" s="160"/>
      <c r="K76" s="161"/>
      <c r="L76" s="161"/>
      <c r="M76" s="158"/>
      <c r="N76" s="158"/>
      <c r="O76" s="159"/>
      <c r="P76" s="159"/>
      <c r="Q76" s="158"/>
      <c r="R76" s="158"/>
      <c r="S76" s="158"/>
      <c r="T76" s="162"/>
      <c r="U76" s="162"/>
      <c r="V76" s="162" t="s">
        <v>0</v>
      </c>
      <c r="W76" s="158"/>
      <c r="X76" s="159"/>
    </row>
    <row r="77" spans="1:37">
      <c r="D77" s="157" t="s">
        <v>282</v>
      </c>
      <c r="E77" s="158"/>
      <c r="F77" s="159"/>
      <c r="H77" s="160"/>
      <c r="I77" s="160"/>
      <c r="J77" s="160"/>
      <c r="K77" s="161"/>
      <c r="L77" s="161"/>
      <c r="M77" s="158"/>
      <c r="N77" s="158"/>
      <c r="O77" s="159"/>
      <c r="P77" s="159"/>
      <c r="Q77" s="158"/>
      <c r="R77" s="158"/>
      <c r="S77" s="158"/>
      <c r="T77" s="162"/>
      <c r="U77" s="162"/>
      <c r="V77" s="162" t="s">
        <v>0</v>
      </c>
      <c r="W77" s="158"/>
      <c r="X77" s="159"/>
    </row>
    <row r="78" spans="1:37">
      <c r="D78" s="157" t="s">
        <v>283</v>
      </c>
      <c r="E78" s="158"/>
      <c r="F78" s="159"/>
      <c r="H78" s="160"/>
      <c r="I78" s="160"/>
      <c r="J78" s="160"/>
      <c r="K78" s="161"/>
      <c r="L78" s="161"/>
      <c r="M78" s="158"/>
      <c r="N78" s="158"/>
      <c r="O78" s="159"/>
      <c r="P78" s="159"/>
      <c r="Q78" s="158"/>
      <c r="R78" s="158"/>
      <c r="S78" s="158"/>
      <c r="T78" s="162"/>
      <c r="U78" s="162"/>
      <c r="V78" s="162" t="s">
        <v>0</v>
      </c>
      <c r="W78" s="158"/>
      <c r="X78" s="159"/>
    </row>
    <row r="79" spans="1:37">
      <c r="A79" s="101">
        <v>27</v>
      </c>
      <c r="B79" s="102" t="s">
        <v>268</v>
      </c>
      <c r="C79" s="103" t="s">
        <v>284</v>
      </c>
      <c r="D79" s="104" t="s">
        <v>285</v>
      </c>
      <c r="E79" s="105">
        <v>48</v>
      </c>
      <c r="F79" s="106" t="s">
        <v>205</v>
      </c>
      <c r="G79" s="107">
        <v>0</v>
      </c>
      <c r="H79" s="107">
        <f>ROUND(E79*G79,2)</f>
        <v>0</v>
      </c>
      <c r="J79" s="107">
        <f>ROUND(E79*G79,2)</f>
        <v>0</v>
      </c>
      <c r="K79" s="108">
        <v>4.0000000000000002E-4</v>
      </c>
      <c r="L79" s="108">
        <f>E79*K79</f>
        <v>1.9200000000000002E-2</v>
      </c>
      <c r="N79" s="105">
        <f>E79*M79</f>
        <v>0</v>
      </c>
      <c r="O79" s="106">
        <v>20</v>
      </c>
      <c r="P79" s="106" t="s">
        <v>151</v>
      </c>
      <c r="V79" s="109" t="s">
        <v>271</v>
      </c>
      <c r="W79" s="105">
        <v>30.192</v>
      </c>
      <c r="X79" s="103" t="s">
        <v>286</v>
      </c>
      <c r="Y79" s="103" t="s">
        <v>284</v>
      </c>
      <c r="Z79" s="106" t="s">
        <v>273</v>
      </c>
      <c r="AB79" s="106" t="s">
        <v>88</v>
      </c>
      <c r="AJ79" s="78" t="s">
        <v>274</v>
      </c>
      <c r="AK79" s="78" t="s">
        <v>155</v>
      </c>
    </row>
    <row r="80" spans="1:37">
      <c r="D80" s="157" t="s">
        <v>287</v>
      </c>
      <c r="E80" s="158"/>
      <c r="F80" s="159"/>
      <c r="H80" s="160"/>
      <c r="I80" s="160"/>
      <c r="J80" s="160"/>
      <c r="K80" s="161"/>
      <c r="L80" s="161"/>
      <c r="M80" s="158"/>
      <c r="N80" s="158"/>
      <c r="O80" s="159"/>
      <c r="P80" s="159"/>
      <c r="Q80" s="158"/>
      <c r="R80" s="158"/>
      <c r="S80" s="158"/>
      <c r="T80" s="162"/>
      <c r="U80" s="162"/>
      <c r="V80" s="162" t="s">
        <v>0</v>
      </c>
      <c r="W80" s="158"/>
      <c r="X80" s="159"/>
    </row>
    <row r="81" spans="1:37">
      <c r="D81" s="157" t="s">
        <v>288</v>
      </c>
      <c r="E81" s="158"/>
      <c r="F81" s="159"/>
      <c r="H81" s="160"/>
      <c r="I81" s="160"/>
      <c r="J81" s="160"/>
      <c r="K81" s="161"/>
      <c r="L81" s="161"/>
      <c r="M81" s="158"/>
      <c r="N81" s="158"/>
      <c r="O81" s="159"/>
      <c r="P81" s="159"/>
      <c r="Q81" s="158"/>
      <c r="R81" s="158"/>
      <c r="S81" s="158"/>
      <c r="T81" s="162"/>
      <c r="U81" s="162"/>
      <c r="V81" s="162" t="s">
        <v>0</v>
      </c>
      <c r="W81" s="158"/>
      <c r="X81" s="159"/>
    </row>
    <row r="82" spans="1:37">
      <c r="D82" s="157" t="s">
        <v>289</v>
      </c>
      <c r="E82" s="158"/>
      <c r="F82" s="159"/>
      <c r="H82" s="160"/>
      <c r="I82" s="160"/>
      <c r="J82" s="160"/>
      <c r="K82" s="161"/>
      <c r="L82" s="161"/>
      <c r="M82" s="158"/>
      <c r="N82" s="158"/>
      <c r="O82" s="159"/>
      <c r="P82" s="159"/>
      <c r="Q82" s="158"/>
      <c r="R82" s="158"/>
      <c r="S82" s="158"/>
      <c r="T82" s="162"/>
      <c r="U82" s="162"/>
      <c r="V82" s="162" t="s">
        <v>0</v>
      </c>
      <c r="W82" s="158"/>
      <c r="X82" s="159"/>
    </row>
    <row r="83" spans="1:37">
      <c r="A83" s="101">
        <v>28</v>
      </c>
      <c r="B83" s="102" t="s">
        <v>268</v>
      </c>
      <c r="C83" s="103" t="s">
        <v>290</v>
      </c>
      <c r="D83" s="104" t="s">
        <v>291</v>
      </c>
      <c r="E83" s="105">
        <v>19</v>
      </c>
      <c r="F83" s="106" t="s">
        <v>292</v>
      </c>
      <c r="G83" s="107">
        <v>0</v>
      </c>
      <c r="H83" s="107">
        <f>ROUND(E83*G83,2)</f>
        <v>0</v>
      </c>
      <c r="J83" s="107">
        <f>ROUND(E83*G83,2)</f>
        <v>0</v>
      </c>
      <c r="L83" s="108">
        <f>E83*K83</f>
        <v>0</v>
      </c>
      <c r="N83" s="105">
        <f>E83*M83</f>
        <v>0</v>
      </c>
      <c r="O83" s="106">
        <v>20</v>
      </c>
      <c r="P83" s="106" t="s">
        <v>151</v>
      </c>
      <c r="V83" s="109" t="s">
        <v>271</v>
      </c>
      <c r="W83" s="105">
        <v>3.306</v>
      </c>
      <c r="X83" s="103" t="s">
        <v>293</v>
      </c>
      <c r="Y83" s="103" t="s">
        <v>290</v>
      </c>
      <c r="Z83" s="106" t="s">
        <v>273</v>
      </c>
      <c r="AB83" s="106" t="s">
        <v>88</v>
      </c>
      <c r="AJ83" s="78" t="s">
        <v>274</v>
      </c>
      <c r="AK83" s="78" t="s">
        <v>155</v>
      </c>
    </row>
    <row r="84" spans="1:37">
      <c r="D84" s="157" t="s">
        <v>281</v>
      </c>
      <c r="E84" s="158"/>
      <c r="F84" s="159"/>
      <c r="H84" s="160"/>
      <c r="I84" s="160"/>
      <c r="J84" s="160"/>
      <c r="K84" s="161"/>
      <c r="L84" s="161"/>
      <c r="M84" s="158"/>
      <c r="N84" s="158"/>
      <c r="O84" s="159"/>
      <c r="P84" s="159"/>
      <c r="Q84" s="158"/>
      <c r="R84" s="158"/>
      <c r="S84" s="158"/>
      <c r="T84" s="162"/>
      <c r="U84" s="162"/>
      <c r="V84" s="162" t="s">
        <v>0</v>
      </c>
      <c r="W84" s="158"/>
      <c r="X84" s="159"/>
    </row>
    <row r="85" spans="1:37">
      <c r="D85" s="157" t="s">
        <v>294</v>
      </c>
      <c r="E85" s="158"/>
      <c r="F85" s="159"/>
      <c r="H85" s="160"/>
      <c r="I85" s="160"/>
      <c r="J85" s="160"/>
      <c r="K85" s="161"/>
      <c r="L85" s="161"/>
      <c r="M85" s="158"/>
      <c r="N85" s="158"/>
      <c r="O85" s="159"/>
      <c r="P85" s="159"/>
      <c r="Q85" s="158"/>
      <c r="R85" s="158"/>
      <c r="S85" s="158"/>
      <c r="T85" s="162"/>
      <c r="U85" s="162"/>
      <c r="V85" s="162" t="s">
        <v>0</v>
      </c>
      <c r="W85" s="158"/>
      <c r="X85" s="159"/>
    </row>
    <row r="86" spans="1:37">
      <c r="D86" s="157" t="s">
        <v>295</v>
      </c>
      <c r="E86" s="158"/>
      <c r="F86" s="159"/>
      <c r="H86" s="160"/>
      <c r="I86" s="160"/>
      <c r="J86" s="160"/>
      <c r="K86" s="161"/>
      <c r="L86" s="161"/>
      <c r="M86" s="158"/>
      <c r="N86" s="158"/>
      <c r="O86" s="159"/>
      <c r="P86" s="159"/>
      <c r="Q86" s="158"/>
      <c r="R86" s="158"/>
      <c r="S86" s="158"/>
      <c r="T86" s="162"/>
      <c r="U86" s="162"/>
      <c r="V86" s="162" t="s">
        <v>0</v>
      </c>
      <c r="W86" s="158"/>
      <c r="X86" s="159"/>
    </row>
    <row r="87" spans="1:37">
      <c r="A87" s="101">
        <v>29</v>
      </c>
      <c r="B87" s="102" t="s">
        <v>268</v>
      </c>
      <c r="C87" s="103" t="s">
        <v>296</v>
      </c>
      <c r="D87" s="104" t="s">
        <v>297</v>
      </c>
      <c r="E87" s="105">
        <v>4</v>
      </c>
      <c r="F87" s="106" t="s">
        <v>292</v>
      </c>
      <c r="G87" s="107">
        <v>0</v>
      </c>
      <c r="H87" s="107">
        <f>ROUND(E87*G87,2)</f>
        <v>0</v>
      </c>
      <c r="J87" s="107">
        <f>ROUND(E87*G87,2)</f>
        <v>0</v>
      </c>
      <c r="L87" s="108">
        <f>E87*K87</f>
        <v>0</v>
      </c>
      <c r="N87" s="105">
        <f>E87*M87</f>
        <v>0</v>
      </c>
      <c r="O87" s="106">
        <v>20</v>
      </c>
      <c r="P87" s="106" t="s">
        <v>151</v>
      </c>
      <c r="V87" s="109" t="s">
        <v>271</v>
      </c>
      <c r="W87" s="105">
        <v>0.84399999999999997</v>
      </c>
      <c r="X87" s="103" t="s">
        <v>298</v>
      </c>
      <c r="Y87" s="103" t="s">
        <v>296</v>
      </c>
      <c r="Z87" s="106" t="s">
        <v>273</v>
      </c>
      <c r="AB87" s="106" t="s">
        <v>88</v>
      </c>
      <c r="AJ87" s="78" t="s">
        <v>274</v>
      </c>
      <c r="AK87" s="78" t="s">
        <v>155</v>
      </c>
    </row>
    <row r="88" spans="1:37">
      <c r="A88" s="101">
        <v>30</v>
      </c>
      <c r="B88" s="102" t="s">
        <v>268</v>
      </c>
      <c r="C88" s="103" t="s">
        <v>299</v>
      </c>
      <c r="D88" s="104" t="s">
        <v>300</v>
      </c>
      <c r="E88" s="105">
        <v>15</v>
      </c>
      <c r="F88" s="106" t="s">
        <v>292</v>
      </c>
      <c r="G88" s="107">
        <v>0</v>
      </c>
      <c r="H88" s="107">
        <f>ROUND(E88*G88,2)</f>
        <v>0</v>
      </c>
      <c r="J88" s="107">
        <f>ROUND(E88*G88,2)</f>
        <v>0</v>
      </c>
      <c r="L88" s="108">
        <f>E88*K88</f>
        <v>0</v>
      </c>
      <c r="N88" s="105">
        <f>E88*M88</f>
        <v>0</v>
      </c>
      <c r="O88" s="106">
        <v>20</v>
      </c>
      <c r="P88" s="106" t="s">
        <v>151</v>
      </c>
      <c r="V88" s="109" t="s">
        <v>271</v>
      </c>
      <c r="W88" s="105">
        <v>1.6950000000000001</v>
      </c>
      <c r="X88" s="103" t="s">
        <v>301</v>
      </c>
      <c r="Y88" s="103" t="s">
        <v>299</v>
      </c>
      <c r="Z88" s="106" t="s">
        <v>210</v>
      </c>
      <c r="AB88" s="106" t="s">
        <v>88</v>
      </c>
      <c r="AJ88" s="78" t="s">
        <v>274</v>
      </c>
      <c r="AK88" s="78" t="s">
        <v>155</v>
      </c>
    </row>
    <row r="89" spans="1:37">
      <c r="D89" s="157" t="s">
        <v>302</v>
      </c>
      <c r="E89" s="158"/>
      <c r="F89" s="159"/>
      <c r="H89" s="160"/>
      <c r="I89" s="160"/>
      <c r="J89" s="160"/>
      <c r="K89" s="161"/>
      <c r="L89" s="161"/>
      <c r="M89" s="158"/>
      <c r="N89" s="158"/>
      <c r="O89" s="159"/>
      <c r="P89" s="159"/>
      <c r="Q89" s="158"/>
      <c r="R89" s="158"/>
      <c r="S89" s="158"/>
      <c r="T89" s="162"/>
      <c r="U89" s="162"/>
      <c r="V89" s="162" t="s">
        <v>0</v>
      </c>
      <c r="W89" s="158"/>
      <c r="X89" s="159"/>
    </row>
    <row r="90" spans="1:37">
      <c r="D90" s="157" t="s">
        <v>303</v>
      </c>
      <c r="E90" s="158"/>
      <c r="F90" s="159"/>
      <c r="H90" s="160"/>
      <c r="I90" s="160"/>
      <c r="J90" s="160"/>
      <c r="K90" s="161"/>
      <c r="L90" s="161"/>
      <c r="M90" s="158"/>
      <c r="N90" s="158"/>
      <c r="O90" s="159"/>
      <c r="P90" s="159"/>
      <c r="Q90" s="158"/>
      <c r="R90" s="158"/>
      <c r="S90" s="158"/>
      <c r="T90" s="162"/>
      <c r="U90" s="162"/>
      <c r="V90" s="162" t="s">
        <v>0</v>
      </c>
      <c r="W90" s="158"/>
      <c r="X90" s="159"/>
    </row>
    <row r="91" spans="1:37">
      <c r="D91" s="157" t="s">
        <v>277</v>
      </c>
      <c r="E91" s="158"/>
      <c r="F91" s="159"/>
      <c r="H91" s="160"/>
      <c r="I91" s="160"/>
      <c r="J91" s="160"/>
      <c r="K91" s="161"/>
      <c r="L91" s="161"/>
      <c r="M91" s="158"/>
      <c r="N91" s="158"/>
      <c r="O91" s="159"/>
      <c r="P91" s="159"/>
      <c r="Q91" s="158"/>
      <c r="R91" s="158"/>
      <c r="S91" s="158"/>
      <c r="T91" s="162"/>
      <c r="U91" s="162"/>
      <c r="V91" s="162" t="s">
        <v>0</v>
      </c>
      <c r="W91" s="158"/>
      <c r="X91" s="159"/>
    </row>
    <row r="92" spans="1:37">
      <c r="A92" s="101">
        <v>31</v>
      </c>
      <c r="B92" s="102" t="s">
        <v>268</v>
      </c>
      <c r="C92" s="103" t="s">
        <v>304</v>
      </c>
      <c r="D92" s="104" t="s">
        <v>305</v>
      </c>
      <c r="E92" s="105">
        <v>74</v>
      </c>
      <c r="F92" s="106" t="s">
        <v>205</v>
      </c>
      <c r="G92" s="107">
        <v>0</v>
      </c>
      <c r="H92" s="107">
        <f>ROUND(E92*G92,2)</f>
        <v>0</v>
      </c>
      <c r="J92" s="107">
        <f>ROUND(E92*G92,2)</f>
        <v>0</v>
      </c>
      <c r="L92" s="108">
        <f>E92*K92</f>
        <v>0</v>
      </c>
      <c r="N92" s="105">
        <f>E92*M92</f>
        <v>0</v>
      </c>
      <c r="O92" s="106">
        <v>20</v>
      </c>
      <c r="P92" s="106" t="s">
        <v>151</v>
      </c>
      <c r="V92" s="109" t="s">
        <v>271</v>
      </c>
      <c r="W92" s="105">
        <v>3.552</v>
      </c>
      <c r="X92" s="103" t="s">
        <v>306</v>
      </c>
      <c r="Y92" s="103" t="s">
        <v>304</v>
      </c>
      <c r="Z92" s="106" t="s">
        <v>273</v>
      </c>
      <c r="AB92" s="106" t="s">
        <v>88</v>
      </c>
      <c r="AJ92" s="78" t="s">
        <v>274</v>
      </c>
      <c r="AK92" s="78" t="s">
        <v>155</v>
      </c>
    </row>
    <row r="93" spans="1:37">
      <c r="D93" s="157" t="s">
        <v>307</v>
      </c>
      <c r="E93" s="158"/>
      <c r="F93" s="159"/>
      <c r="H93" s="160"/>
      <c r="I93" s="160"/>
      <c r="J93" s="160"/>
      <c r="K93" s="161"/>
      <c r="L93" s="161"/>
      <c r="M93" s="158"/>
      <c r="N93" s="158"/>
      <c r="O93" s="159"/>
      <c r="P93" s="159"/>
      <c r="Q93" s="158"/>
      <c r="R93" s="158"/>
      <c r="S93" s="158"/>
      <c r="T93" s="162"/>
      <c r="U93" s="162"/>
      <c r="V93" s="162" t="s">
        <v>0</v>
      </c>
      <c r="W93" s="158"/>
      <c r="X93" s="159"/>
    </row>
    <row r="94" spans="1:37">
      <c r="D94" s="157" t="s">
        <v>308</v>
      </c>
      <c r="E94" s="158"/>
      <c r="F94" s="159"/>
      <c r="H94" s="160"/>
      <c r="I94" s="160"/>
      <c r="J94" s="160"/>
      <c r="K94" s="161"/>
      <c r="L94" s="161"/>
      <c r="M94" s="158"/>
      <c r="N94" s="158"/>
      <c r="O94" s="159"/>
      <c r="P94" s="159"/>
      <c r="Q94" s="158"/>
      <c r="R94" s="158"/>
      <c r="S94" s="158"/>
      <c r="T94" s="162"/>
      <c r="U94" s="162"/>
      <c r="V94" s="162" t="s">
        <v>0</v>
      </c>
      <c r="W94" s="158"/>
      <c r="X94" s="159"/>
    </row>
    <row r="95" spans="1:37" ht="25.5">
      <c r="A95" s="101">
        <v>32</v>
      </c>
      <c r="B95" s="102" t="s">
        <v>268</v>
      </c>
      <c r="C95" s="103" t="s">
        <v>309</v>
      </c>
      <c r="D95" s="104" t="s">
        <v>310</v>
      </c>
      <c r="E95" s="105">
        <v>5.3250000000000002</v>
      </c>
      <c r="F95" s="106" t="s">
        <v>58</v>
      </c>
      <c r="G95" s="107">
        <v>0</v>
      </c>
      <c r="H95" s="107">
        <f>ROUND(E95*G95,2)</f>
        <v>0</v>
      </c>
      <c r="J95" s="107">
        <f>ROUND(E95*G95,2)</f>
        <v>0</v>
      </c>
      <c r="L95" s="108">
        <f>E95*K95</f>
        <v>0</v>
      </c>
      <c r="N95" s="105">
        <f>E95*M95</f>
        <v>0</v>
      </c>
      <c r="O95" s="106">
        <v>20</v>
      </c>
      <c r="P95" s="106" t="s">
        <v>151</v>
      </c>
      <c r="V95" s="109" t="s">
        <v>271</v>
      </c>
      <c r="X95" s="103" t="s">
        <v>311</v>
      </c>
      <c r="Y95" s="103" t="s">
        <v>309</v>
      </c>
      <c r="Z95" s="106" t="s">
        <v>312</v>
      </c>
      <c r="AB95" s="106" t="s">
        <v>92</v>
      </c>
      <c r="AJ95" s="78" t="s">
        <v>274</v>
      </c>
      <c r="AK95" s="78" t="s">
        <v>155</v>
      </c>
    </row>
    <row r="96" spans="1:37">
      <c r="D96" s="163" t="s">
        <v>313</v>
      </c>
      <c r="E96" s="164">
        <f>J96</f>
        <v>0</v>
      </c>
      <c r="G96" s="107">
        <v>0</v>
      </c>
      <c r="H96" s="164">
        <f>SUM(H69:H95)</f>
        <v>0</v>
      </c>
      <c r="I96" s="164">
        <f>SUM(I69:I95)</f>
        <v>0</v>
      </c>
      <c r="J96" s="164">
        <f>SUM(J69:J95)</f>
        <v>0</v>
      </c>
      <c r="L96" s="165">
        <f>SUM(L69:L95)</f>
        <v>6.7049999999999998E-2</v>
      </c>
      <c r="N96" s="166">
        <f>SUM(N69:N95)</f>
        <v>0</v>
      </c>
      <c r="W96" s="105">
        <f>SUM(W69:W95)</f>
        <v>72.328999999999994</v>
      </c>
    </row>
    <row r="98" spans="1:37">
      <c r="B98" s="103" t="s">
        <v>314</v>
      </c>
      <c r="G98" s="107">
        <v>0</v>
      </c>
    </row>
    <row r="99" spans="1:37" ht="25.5">
      <c r="A99" s="101">
        <v>33</v>
      </c>
      <c r="B99" s="102" t="s">
        <v>268</v>
      </c>
      <c r="C99" s="103" t="s">
        <v>315</v>
      </c>
      <c r="D99" s="104" t="s">
        <v>316</v>
      </c>
      <c r="E99" s="105">
        <v>58</v>
      </c>
      <c r="F99" s="106" t="s">
        <v>205</v>
      </c>
      <c r="G99" s="107">
        <v>0</v>
      </c>
      <c r="H99" s="107">
        <f>ROUND(E99*G99,2)</f>
        <v>0</v>
      </c>
      <c r="J99" s="107">
        <f>ROUND(E99*G99,2)</f>
        <v>0</v>
      </c>
      <c r="K99" s="108">
        <v>1.1199999999999999E-3</v>
      </c>
      <c r="L99" s="108">
        <f>E99*K99</f>
        <v>6.495999999999999E-2</v>
      </c>
      <c r="N99" s="105">
        <f>E99*M99</f>
        <v>0</v>
      </c>
      <c r="O99" s="106">
        <v>20</v>
      </c>
      <c r="P99" s="106" t="s">
        <v>151</v>
      </c>
      <c r="V99" s="109" t="s">
        <v>271</v>
      </c>
      <c r="W99" s="105">
        <v>11.31</v>
      </c>
      <c r="X99" s="103" t="s">
        <v>317</v>
      </c>
      <c r="Y99" s="103" t="s">
        <v>315</v>
      </c>
      <c r="Z99" s="106" t="s">
        <v>210</v>
      </c>
      <c r="AB99" s="106" t="s">
        <v>88</v>
      </c>
      <c r="AJ99" s="78" t="s">
        <v>274</v>
      </c>
      <c r="AK99" s="78" t="s">
        <v>155</v>
      </c>
    </row>
    <row r="100" spans="1:37">
      <c r="D100" s="157" t="s">
        <v>318</v>
      </c>
      <c r="E100" s="158"/>
      <c r="F100" s="159"/>
      <c r="H100" s="160"/>
      <c r="I100" s="160"/>
      <c r="J100" s="160"/>
      <c r="K100" s="161"/>
      <c r="L100" s="161"/>
      <c r="M100" s="158"/>
      <c r="N100" s="158"/>
      <c r="O100" s="159"/>
      <c r="P100" s="159"/>
      <c r="Q100" s="158"/>
      <c r="R100" s="158"/>
      <c r="S100" s="158"/>
      <c r="T100" s="162"/>
      <c r="U100" s="162"/>
      <c r="V100" s="162" t="s">
        <v>0</v>
      </c>
      <c r="W100" s="158"/>
      <c r="X100" s="159"/>
    </row>
    <row r="101" spans="1:37">
      <c r="D101" s="157" t="s">
        <v>223</v>
      </c>
      <c r="E101" s="158"/>
      <c r="F101" s="159"/>
      <c r="H101" s="160"/>
      <c r="I101" s="160"/>
      <c r="J101" s="160"/>
      <c r="K101" s="161"/>
      <c r="L101" s="161"/>
      <c r="M101" s="158"/>
      <c r="N101" s="158"/>
      <c r="O101" s="159"/>
      <c r="P101" s="159"/>
      <c r="Q101" s="158"/>
      <c r="R101" s="158"/>
      <c r="S101" s="158"/>
      <c r="T101" s="162"/>
      <c r="U101" s="162"/>
      <c r="V101" s="162" t="s">
        <v>0</v>
      </c>
      <c r="W101" s="158"/>
      <c r="X101" s="159"/>
    </row>
    <row r="102" spans="1:37">
      <c r="D102" s="157" t="s">
        <v>319</v>
      </c>
      <c r="E102" s="158"/>
      <c r="F102" s="159"/>
      <c r="H102" s="160"/>
      <c r="I102" s="160"/>
      <c r="J102" s="160"/>
      <c r="K102" s="161"/>
      <c r="L102" s="161"/>
      <c r="M102" s="158"/>
      <c r="N102" s="158"/>
      <c r="O102" s="159"/>
      <c r="P102" s="159"/>
      <c r="Q102" s="158"/>
      <c r="R102" s="158"/>
      <c r="S102" s="158"/>
      <c r="T102" s="162"/>
      <c r="U102" s="162"/>
      <c r="V102" s="162" t="s">
        <v>0</v>
      </c>
      <c r="W102" s="158"/>
      <c r="X102" s="159"/>
    </row>
    <row r="103" spans="1:37" ht="25.5">
      <c r="A103" s="101">
        <v>34</v>
      </c>
      <c r="B103" s="102" t="s">
        <v>268</v>
      </c>
      <c r="C103" s="103" t="s">
        <v>320</v>
      </c>
      <c r="D103" s="104" t="s">
        <v>321</v>
      </c>
      <c r="E103" s="105">
        <v>105</v>
      </c>
      <c r="F103" s="106" t="s">
        <v>205</v>
      </c>
      <c r="G103" s="107">
        <v>0</v>
      </c>
      <c r="H103" s="107">
        <f>ROUND(E103*G103,2)</f>
        <v>0</v>
      </c>
      <c r="J103" s="107">
        <f>ROUND(E103*G103,2)</f>
        <v>0</v>
      </c>
      <c r="K103" s="108">
        <v>2.0200000000000001E-3</v>
      </c>
      <c r="L103" s="108">
        <f>E103*K103</f>
        <v>0.21210000000000001</v>
      </c>
      <c r="N103" s="105">
        <f>E103*M103</f>
        <v>0</v>
      </c>
      <c r="O103" s="106">
        <v>20</v>
      </c>
      <c r="P103" s="106" t="s">
        <v>151</v>
      </c>
      <c r="V103" s="109" t="s">
        <v>271</v>
      </c>
      <c r="W103" s="105">
        <v>28.875</v>
      </c>
      <c r="X103" s="103" t="s">
        <v>322</v>
      </c>
      <c r="Y103" s="103" t="s">
        <v>320</v>
      </c>
      <c r="Z103" s="106" t="s">
        <v>210</v>
      </c>
      <c r="AB103" s="106" t="s">
        <v>88</v>
      </c>
      <c r="AJ103" s="78" t="s">
        <v>274</v>
      </c>
      <c r="AK103" s="78" t="s">
        <v>155</v>
      </c>
    </row>
    <row r="104" spans="1:37">
      <c r="D104" s="157" t="s">
        <v>323</v>
      </c>
      <c r="E104" s="158"/>
      <c r="F104" s="159"/>
      <c r="H104" s="160"/>
      <c r="I104" s="160"/>
      <c r="J104" s="160"/>
      <c r="K104" s="161"/>
      <c r="L104" s="161"/>
      <c r="M104" s="158"/>
      <c r="N104" s="158"/>
      <c r="O104" s="159"/>
      <c r="P104" s="159"/>
      <c r="Q104" s="158"/>
      <c r="R104" s="158"/>
      <c r="S104" s="158"/>
      <c r="T104" s="162"/>
      <c r="U104" s="162"/>
      <c r="V104" s="162" t="s">
        <v>0</v>
      </c>
      <c r="W104" s="158"/>
      <c r="X104" s="159"/>
    </row>
    <row r="105" spans="1:37">
      <c r="D105" s="157" t="s">
        <v>324</v>
      </c>
      <c r="E105" s="158"/>
      <c r="F105" s="159"/>
      <c r="H105" s="160"/>
      <c r="I105" s="160"/>
      <c r="J105" s="160"/>
      <c r="K105" s="161"/>
      <c r="L105" s="161"/>
      <c r="M105" s="158"/>
      <c r="N105" s="158"/>
      <c r="O105" s="159"/>
      <c r="P105" s="159"/>
      <c r="Q105" s="158"/>
      <c r="R105" s="158"/>
      <c r="S105" s="158"/>
      <c r="T105" s="162"/>
      <c r="U105" s="162"/>
      <c r="V105" s="162" t="s">
        <v>0</v>
      </c>
      <c r="W105" s="158"/>
      <c r="X105" s="159"/>
    </row>
    <row r="106" spans="1:37">
      <c r="D106" s="157" t="s">
        <v>325</v>
      </c>
      <c r="E106" s="158"/>
      <c r="F106" s="159"/>
      <c r="H106" s="160"/>
      <c r="I106" s="160"/>
      <c r="J106" s="160"/>
      <c r="K106" s="161"/>
      <c r="L106" s="161"/>
      <c r="M106" s="158"/>
      <c r="N106" s="158"/>
      <c r="O106" s="159"/>
      <c r="P106" s="159"/>
      <c r="Q106" s="158"/>
      <c r="R106" s="158"/>
      <c r="S106" s="158"/>
      <c r="T106" s="162"/>
      <c r="U106" s="162"/>
      <c r="V106" s="162" t="s">
        <v>0</v>
      </c>
      <c r="W106" s="158"/>
      <c r="X106" s="159"/>
    </row>
    <row r="107" spans="1:37" ht="38.25">
      <c r="A107" s="101">
        <v>35</v>
      </c>
      <c r="B107" s="102" t="s">
        <v>268</v>
      </c>
      <c r="C107" s="103" t="s">
        <v>326</v>
      </c>
      <c r="D107" s="104" t="s">
        <v>327</v>
      </c>
      <c r="E107" s="105">
        <v>58</v>
      </c>
      <c r="F107" s="106" t="s">
        <v>205</v>
      </c>
      <c r="G107" s="107">
        <v>0</v>
      </c>
      <c r="H107" s="107">
        <f>ROUND(E107*G107,2)</f>
        <v>0</v>
      </c>
      <c r="J107" s="107">
        <f>ROUND(E107*G107,2)</f>
        <v>0</v>
      </c>
      <c r="K107" s="108">
        <v>5.0000000000000002E-5</v>
      </c>
      <c r="L107" s="108">
        <f>E107*K107</f>
        <v>2.9000000000000002E-3</v>
      </c>
      <c r="N107" s="105">
        <f>E107*M107</f>
        <v>0</v>
      </c>
      <c r="O107" s="106">
        <v>20</v>
      </c>
      <c r="P107" s="106" t="s">
        <v>151</v>
      </c>
      <c r="V107" s="109" t="s">
        <v>271</v>
      </c>
      <c r="W107" s="105">
        <v>5.8</v>
      </c>
      <c r="X107" s="103" t="s">
        <v>328</v>
      </c>
      <c r="Y107" s="103" t="s">
        <v>326</v>
      </c>
      <c r="Z107" s="106" t="s">
        <v>210</v>
      </c>
      <c r="AB107" s="106" t="s">
        <v>88</v>
      </c>
      <c r="AJ107" s="78" t="s">
        <v>274</v>
      </c>
      <c r="AK107" s="78" t="s">
        <v>155</v>
      </c>
    </row>
    <row r="108" spans="1:37" ht="38.25">
      <c r="A108" s="101">
        <v>36</v>
      </c>
      <c r="B108" s="102" t="s">
        <v>268</v>
      </c>
      <c r="C108" s="103" t="s">
        <v>329</v>
      </c>
      <c r="D108" s="104" t="s">
        <v>330</v>
      </c>
      <c r="E108" s="105">
        <v>105</v>
      </c>
      <c r="F108" s="106" t="s">
        <v>205</v>
      </c>
      <c r="G108" s="107">
        <v>0</v>
      </c>
      <c r="H108" s="107">
        <f>ROUND(E108*G108,2)</f>
        <v>0</v>
      </c>
      <c r="J108" s="107">
        <f>ROUND(E108*G108,2)</f>
        <v>0</v>
      </c>
      <c r="K108" s="108">
        <v>6.9999999999999994E-5</v>
      </c>
      <c r="L108" s="108">
        <f>E108*K108</f>
        <v>7.3499999999999998E-3</v>
      </c>
      <c r="N108" s="105">
        <f>E108*M108</f>
        <v>0</v>
      </c>
      <c r="O108" s="106">
        <v>20</v>
      </c>
      <c r="P108" s="106" t="s">
        <v>151</v>
      </c>
      <c r="V108" s="109" t="s">
        <v>271</v>
      </c>
      <c r="W108" s="105">
        <v>10.5</v>
      </c>
      <c r="X108" s="103" t="s">
        <v>331</v>
      </c>
      <c r="Y108" s="103" t="s">
        <v>329</v>
      </c>
      <c r="Z108" s="106" t="s">
        <v>210</v>
      </c>
      <c r="AB108" s="106" t="s">
        <v>88</v>
      </c>
      <c r="AJ108" s="78" t="s">
        <v>274</v>
      </c>
      <c r="AK108" s="78" t="s">
        <v>155</v>
      </c>
    </row>
    <row r="109" spans="1:37" ht="25.5">
      <c r="A109" s="101">
        <v>37</v>
      </c>
      <c r="B109" s="102" t="s">
        <v>268</v>
      </c>
      <c r="C109" s="103" t="s">
        <v>332</v>
      </c>
      <c r="D109" s="104" t="s">
        <v>333</v>
      </c>
      <c r="E109" s="105">
        <v>38</v>
      </c>
      <c r="F109" s="106" t="s">
        <v>292</v>
      </c>
      <c r="G109" s="107">
        <v>0</v>
      </c>
      <c r="H109" s="107">
        <f>ROUND(E109*G109,2)</f>
        <v>0</v>
      </c>
      <c r="J109" s="107">
        <f>ROUND(E109*G109,2)</f>
        <v>0</v>
      </c>
      <c r="L109" s="108">
        <f>E109*K109</f>
        <v>0</v>
      </c>
      <c r="N109" s="105">
        <f>E109*M109</f>
        <v>0</v>
      </c>
      <c r="O109" s="106">
        <v>20</v>
      </c>
      <c r="P109" s="106" t="s">
        <v>151</v>
      </c>
      <c r="V109" s="109" t="s">
        <v>271</v>
      </c>
      <c r="W109" s="105">
        <v>17.707999999999998</v>
      </c>
      <c r="X109" s="103" t="s">
        <v>334</v>
      </c>
      <c r="Y109" s="103" t="s">
        <v>332</v>
      </c>
      <c r="Z109" s="106" t="s">
        <v>273</v>
      </c>
      <c r="AB109" s="106" t="s">
        <v>88</v>
      </c>
      <c r="AJ109" s="78" t="s">
        <v>274</v>
      </c>
      <c r="AK109" s="78" t="s">
        <v>155</v>
      </c>
    </row>
    <row r="110" spans="1:37">
      <c r="A110" s="101">
        <v>38</v>
      </c>
      <c r="B110" s="102" t="s">
        <v>268</v>
      </c>
      <c r="C110" s="103" t="s">
        <v>335</v>
      </c>
      <c r="D110" s="104" t="s">
        <v>336</v>
      </c>
      <c r="E110" s="105">
        <v>40</v>
      </c>
      <c r="F110" s="106" t="s">
        <v>292</v>
      </c>
      <c r="G110" s="107">
        <v>0</v>
      </c>
      <c r="H110" s="107">
        <f>ROUND(E110*G110,2)</f>
        <v>0</v>
      </c>
      <c r="J110" s="107">
        <f>ROUND(E110*G110,2)</f>
        <v>0</v>
      </c>
      <c r="L110" s="108">
        <f>E110*K110</f>
        <v>0</v>
      </c>
      <c r="N110" s="105">
        <f>E110*M110</f>
        <v>0</v>
      </c>
      <c r="O110" s="106">
        <v>20</v>
      </c>
      <c r="P110" s="106" t="s">
        <v>151</v>
      </c>
      <c r="V110" s="109" t="s">
        <v>271</v>
      </c>
      <c r="W110" s="105">
        <v>9.1999999999999993</v>
      </c>
      <c r="X110" s="103" t="s">
        <v>337</v>
      </c>
      <c r="Y110" s="103" t="s">
        <v>335</v>
      </c>
      <c r="Z110" s="106" t="s">
        <v>273</v>
      </c>
      <c r="AB110" s="106" t="s">
        <v>88</v>
      </c>
      <c r="AJ110" s="78" t="s">
        <v>274</v>
      </c>
      <c r="AK110" s="78" t="s">
        <v>155</v>
      </c>
    </row>
    <row r="111" spans="1:37">
      <c r="D111" s="157" t="s">
        <v>207</v>
      </c>
      <c r="E111" s="158"/>
      <c r="F111" s="159"/>
      <c r="H111" s="160"/>
      <c r="I111" s="160"/>
      <c r="J111" s="160"/>
      <c r="K111" s="161"/>
      <c r="L111" s="161"/>
      <c r="M111" s="158"/>
      <c r="N111" s="158"/>
      <c r="O111" s="159"/>
      <c r="P111" s="159"/>
      <c r="Q111" s="158"/>
      <c r="R111" s="158"/>
      <c r="S111" s="158"/>
      <c r="T111" s="162"/>
      <c r="U111" s="162"/>
      <c r="V111" s="162" t="s">
        <v>0</v>
      </c>
      <c r="W111" s="158"/>
      <c r="X111" s="159"/>
    </row>
    <row r="112" spans="1:37">
      <c r="D112" s="157" t="s">
        <v>338</v>
      </c>
      <c r="E112" s="158"/>
      <c r="F112" s="159"/>
      <c r="H112" s="160"/>
      <c r="I112" s="160"/>
      <c r="J112" s="160"/>
      <c r="K112" s="161"/>
      <c r="L112" s="161"/>
      <c r="M112" s="158"/>
      <c r="N112" s="158"/>
      <c r="O112" s="159"/>
      <c r="P112" s="159"/>
      <c r="Q112" s="158"/>
      <c r="R112" s="158"/>
      <c r="S112" s="158"/>
      <c r="T112" s="162"/>
      <c r="U112" s="162"/>
      <c r="V112" s="162" t="s">
        <v>0</v>
      </c>
      <c r="W112" s="158"/>
      <c r="X112" s="159"/>
    </row>
    <row r="113" spans="1:37">
      <c r="D113" s="157" t="s">
        <v>339</v>
      </c>
      <c r="E113" s="158"/>
      <c r="F113" s="159"/>
      <c r="H113" s="160"/>
      <c r="I113" s="160"/>
      <c r="J113" s="160"/>
      <c r="K113" s="161"/>
      <c r="L113" s="161"/>
      <c r="M113" s="158"/>
      <c r="N113" s="158"/>
      <c r="O113" s="159"/>
      <c r="P113" s="159"/>
      <c r="Q113" s="158"/>
      <c r="R113" s="158"/>
      <c r="S113" s="158"/>
      <c r="T113" s="162"/>
      <c r="U113" s="162"/>
      <c r="V113" s="162" t="s">
        <v>0</v>
      </c>
      <c r="W113" s="158"/>
      <c r="X113" s="159"/>
    </row>
    <row r="114" spans="1:37">
      <c r="A114" s="101">
        <v>39</v>
      </c>
      <c r="B114" s="102" t="s">
        <v>340</v>
      </c>
      <c r="C114" s="103" t="s">
        <v>341</v>
      </c>
      <c r="D114" s="104" t="s">
        <v>342</v>
      </c>
      <c r="E114" s="105">
        <v>40</v>
      </c>
      <c r="F114" s="106" t="s">
        <v>292</v>
      </c>
      <c r="G114" s="107">
        <v>0</v>
      </c>
      <c r="I114" s="107">
        <f>ROUND(E114*G114,2)</f>
        <v>0</v>
      </c>
      <c r="J114" s="107">
        <f>ROUND(E114*G114,2)</f>
        <v>0</v>
      </c>
      <c r="K114" s="108">
        <v>1.8000000000000001E-4</v>
      </c>
      <c r="L114" s="108">
        <f>E114*K114</f>
        <v>7.2000000000000007E-3</v>
      </c>
      <c r="N114" s="105">
        <f>E114*M114</f>
        <v>0</v>
      </c>
      <c r="O114" s="106">
        <v>20</v>
      </c>
      <c r="P114" s="106" t="s">
        <v>151</v>
      </c>
      <c r="V114" s="109" t="s">
        <v>105</v>
      </c>
      <c r="X114" s="103" t="s">
        <v>341</v>
      </c>
      <c r="Y114" s="103" t="s">
        <v>341</v>
      </c>
      <c r="Z114" s="106" t="s">
        <v>343</v>
      </c>
      <c r="AA114" s="103" t="s">
        <v>344</v>
      </c>
      <c r="AB114" s="106">
        <v>8</v>
      </c>
      <c r="AJ114" s="78" t="s">
        <v>345</v>
      </c>
      <c r="AK114" s="78" t="s">
        <v>155</v>
      </c>
    </row>
    <row r="115" spans="1:37">
      <c r="A115" s="101">
        <v>40</v>
      </c>
      <c r="B115" s="102" t="s">
        <v>268</v>
      </c>
      <c r="C115" s="103" t="s">
        <v>346</v>
      </c>
      <c r="D115" s="104" t="s">
        <v>347</v>
      </c>
      <c r="E115" s="105">
        <v>17</v>
      </c>
      <c r="F115" s="106" t="s">
        <v>292</v>
      </c>
      <c r="G115" s="107">
        <v>0</v>
      </c>
      <c r="H115" s="107">
        <f>ROUND(E115*G115,2)</f>
        <v>0</v>
      </c>
      <c r="J115" s="107">
        <f>ROUND(E115*G115,2)</f>
        <v>0</v>
      </c>
      <c r="L115" s="108">
        <f>E115*K115</f>
        <v>0</v>
      </c>
      <c r="N115" s="105">
        <f>E115*M115</f>
        <v>0</v>
      </c>
      <c r="O115" s="106">
        <v>20</v>
      </c>
      <c r="P115" s="106" t="s">
        <v>151</v>
      </c>
      <c r="V115" s="109" t="s">
        <v>271</v>
      </c>
      <c r="W115" s="105">
        <v>5.3890000000000002</v>
      </c>
      <c r="X115" s="103" t="s">
        <v>348</v>
      </c>
      <c r="Y115" s="103" t="s">
        <v>346</v>
      </c>
      <c r="Z115" s="106" t="s">
        <v>273</v>
      </c>
      <c r="AB115" s="106" t="s">
        <v>88</v>
      </c>
      <c r="AJ115" s="78" t="s">
        <v>274</v>
      </c>
      <c r="AK115" s="78" t="s">
        <v>155</v>
      </c>
    </row>
    <row r="116" spans="1:37">
      <c r="A116" s="101">
        <v>41</v>
      </c>
      <c r="B116" s="102" t="s">
        <v>340</v>
      </c>
      <c r="C116" s="103" t="s">
        <v>349</v>
      </c>
      <c r="D116" s="104" t="s">
        <v>350</v>
      </c>
      <c r="E116" s="105">
        <v>14</v>
      </c>
      <c r="F116" s="106" t="s">
        <v>292</v>
      </c>
      <c r="G116" s="107">
        <v>0</v>
      </c>
      <c r="I116" s="107">
        <f>ROUND(E116*G116,2)</f>
        <v>0</v>
      </c>
      <c r="J116" s="107">
        <f>ROUND(E116*G116,2)</f>
        <v>0</v>
      </c>
      <c r="K116" s="108">
        <v>4.0999999999999999E-4</v>
      </c>
      <c r="L116" s="108">
        <f>E116*K116</f>
        <v>5.7400000000000003E-3</v>
      </c>
      <c r="N116" s="105">
        <f>E116*M116</f>
        <v>0</v>
      </c>
      <c r="O116" s="106">
        <v>20</v>
      </c>
      <c r="P116" s="106" t="s">
        <v>151</v>
      </c>
      <c r="V116" s="109" t="s">
        <v>105</v>
      </c>
      <c r="X116" s="103" t="s">
        <v>349</v>
      </c>
      <c r="Y116" s="103" t="s">
        <v>349</v>
      </c>
      <c r="Z116" s="106" t="s">
        <v>343</v>
      </c>
      <c r="AA116" s="103" t="s">
        <v>351</v>
      </c>
      <c r="AB116" s="106">
        <v>8</v>
      </c>
      <c r="AJ116" s="78" t="s">
        <v>345</v>
      </c>
      <c r="AK116" s="78" t="s">
        <v>155</v>
      </c>
    </row>
    <row r="117" spans="1:37">
      <c r="D117" s="157" t="s">
        <v>281</v>
      </c>
      <c r="E117" s="158"/>
      <c r="F117" s="159"/>
      <c r="H117" s="160"/>
      <c r="I117" s="160"/>
      <c r="J117" s="160"/>
      <c r="K117" s="161"/>
      <c r="L117" s="161"/>
      <c r="M117" s="158"/>
      <c r="N117" s="158"/>
      <c r="O117" s="159"/>
      <c r="P117" s="159"/>
      <c r="Q117" s="158"/>
      <c r="R117" s="158"/>
      <c r="S117" s="158"/>
      <c r="T117" s="162"/>
      <c r="U117" s="162"/>
      <c r="V117" s="162" t="s">
        <v>0</v>
      </c>
      <c r="W117" s="158"/>
      <c r="X117" s="159"/>
    </row>
    <row r="118" spans="1:37">
      <c r="D118" s="157" t="s">
        <v>352</v>
      </c>
      <c r="E118" s="158"/>
      <c r="F118" s="159"/>
      <c r="H118" s="160"/>
      <c r="I118" s="160"/>
      <c r="J118" s="160"/>
      <c r="K118" s="161"/>
      <c r="L118" s="161"/>
      <c r="M118" s="158"/>
      <c r="N118" s="158"/>
      <c r="O118" s="159"/>
      <c r="P118" s="159"/>
      <c r="Q118" s="158"/>
      <c r="R118" s="158"/>
      <c r="S118" s="158"/>
      <c r="T118" s="162"/>
      <c r="U118" s="162"/>
      <c r="V118" s="162" t="s">
        <v>0</v>
      </c>
      <c r="W118" s="158"/>
      <c r="X118" s="159"/>
    </row>
    <row r="119" spans="1:37">
      <c r="D119" s="157" t="s">
        <v>283</v>
      </c>
      <c r="E119" s="158"/>
      <c r="F119" s="159"/>
      <c r="H119" s="160"/>
      <c r="I119" s="160"/>
      <c r="J119" s="160"/>
      <c r="K119" s="161"/>
      <c r="L119" s="161"/>
      <c r="M119" s="158"/>
      <c r="N119" s="158"/>
      <c r="O119" s="159"/>
      <c r="P119" s="159"/>
      <c r="Q119" s="158"/>
      <c r="R119" s="158"/>
      <c r="S119" s="158"/>
      <c r="T119" s="162"/>
      <c r="U119" s="162"/>
      <c r="V119" s="162" t="s">
        <v>0</v>
      </c>
      <c r="W119" s="158"/>
      <c r="X119" s="159"/>
    </row>
    <row r="120" spans="1:37">
      <c r="A120" s="101">
        <v>42</v>
      </c>
      <c r="B120" s="102" t="s">
        <v>340</v>
      </c>
      <c r="C120" s="103" t="s">
        <v>353</v>
      </c>
      <c r="D120" s="104" t="s">
        <v>354</v>
      </c>
      <c r="E120" s="105">
        <v>3</v>
      </c>
      <c r="F120" s="106" t="s">
        <v>292</v>
      </c>
      <c r="G120" s="107">
        <v>0</v>
      </c>
      <c r="I120" s="107">
        <f>ROUND(E120*G120,2)</f>
        <v>0</v>
      </c>
      <c r="J120" s="107">
        <f>ROUND(E120*G120,2)</f>
        <v>0</v>
      </c>
      <c r="L120" s="108">
        <f>E120*K120</f>
        <v>0</v>
      </c>
      <c r="N120" s="105">
        <f>E120*M120</f>
        <v>0</v>
      </c>
      <c r="O120" s="106">
        <v>20</v>
      </c>
      <c r="P120" s="106" t="s">
        <v>151</v>
      </c>
      <c r="V120" s="109" t="s">
        <v>105</v>
      </c>
      <c r="X120" s="103" t="s">
        <v>353</v>
      </c>
      <c r="Y120" s="103" t="s">
        <v>353</v>
      </c>
      <c r="Z120" s="106" t="s">
        <v>210</v>
      </c>
      <c r="AA120" s="103" t="s">
        <v>151</v>
      </c>
      <c r="AB120" s="106">
        <v>2</v>
      </c>
      <c r="AJ120" s="78" t="s">
        <v>345</v>
      </c>
      <c r="AK120" s="78" t="s">
        <v>155</v>
      </c>
    </row>
    <row r="121" spans="1:37">
      <c r="D121" s="157" t="s">
        <v>302</v>
      </c>
      <c r="E121" s="158"/>
      <c r="F121" s="159"/>
      <c r="H121" s="160"/>
      <c r="I121" s="160"/>
      <c r="J121" s="160"/>
      <c r="K121" s="161"/>
      <c r="L121" s="161"/>
      <c r="M121" s="158"/>
      <c r="N121" s="158"/>
      <c r="O121" s="159"/>
      <c r="P121" s="159"/>
      <c r="Q121" s="158"/>
      <c r="R121" s="158"/>
      <c r="S121" s="158"/>
      <c r="T121" s="162"/>
      <c r="U121" s="162"/>
      <c r="V121" s="162" t="s">
        <v>0</v>
      </c>
      <c r="W121" s="158"/>
      <c r="X121" s="159"/>
    </row>
    <row r="122" spans="1:37">
      <c r="D122" s="157" t="s">
        <v>355</v>
      </c>
      <c r="E122" s="158"/>
      <c r="F122" s="159"/>
      <c r="H122" s="160"/>
      <c r="I122" s="160"/>
      <c r="J122" s="160"/>
      <c r="K122" s="161"/>
      <c r="L122" s="161"/>
      <c r="M122" s="158"/>
      <c r="N122" s="158"/>
      <c r="O122" s="159"/>
      <c r="P122" s="159"/>
      <c r="Q122" s="158"/>
      <c r="R122" s="158"/>
      <c r="S122" s="158"/>
      <c r="T122" s="162"/>
      <c r="U122" s="162"/>
      <c r="V122" s="162" t="s">
        <v>0</v>
      </c>
      <c r="W122" s="158"/>
      <c r="X122" s="159"/>
    </row>
    <row r="123" spans="1:37">
      <c r="D123" s="157" t="s">
        <v>356</v>
      </c>
      <c r="E123" s="158"/>
      <c r="F123" s="159"/>
      <c r="H123" s="160"/>
      <c r="I123" s="160"/>
      <c r="J123" s="160"/>
      <c r="K123" s="161"/>
      <c r="L123" s="161"/>
      <c r="M123" s="158"/>
      <c r="N123" s="158"/>
      <c r="O123" s="159"/>
      <c r="P123" s="159"/>
      <c r="Q123" s="158"/>
      <c r="R123" s="158"/>
      <c r="S123" s="158"/>
      <c r="T123" s="162"/>
      <c r="U123" s="162"/>
      <c r="V123" s="162" t="s">
        <v>0</v>
      </c>
      <c r="W123" s="158"/>
      <c r="X123" s="159"/>
    </row>
    <row r="124" spans="1:37">
      <c r="A124" s="101">
        <v>43</v>
      </c>
      <c r="B124" s="102" t="s">
        <v>268</v>
      </c>
      <c r="C124" s="103" t="s">
        <v>357</v>
      </c>
      <c r="D124" s="104" t="s">
        <v>358</v>
      </c>
      <c r="E124" s="105">
        <v>163</v>
      </c>
      <c r="F124" s="106" t="s">
        <v>205</v>
      </c>
      <c r="G124" s="107">
        <v>0</v>
      </c>
      <c r="H124" s="107">
        <f>ROUND(E124*G124,2)</f>
        <v>0</v>
      </c>
      <c r="J124" s="107">
        <f>ROUND(E124*G124,2)</f>
        <v>0</v>
      </c>
      <c r="K124" s="108">
        <v>1.7000000000000001E-4</v>
      </c>
      <c r="L124" s="108">
        <f>E124*K124</f>
        <v>2.7710000000000002E-2</v>
      </c>
      <c r="N124" s="105">
        <f>E124*M124</f>
        <v>0</v>
      </c>
      <c r="O124" s="106">
        <v>20</v>
      </c>
      <c r="P124" s="106" t="s">
        <v>151</v>
      </c>
      <c r="V124" s="109" t="s">
        <v>271</v>
      </c>
      <c r="W124" s="105">
        <v>12.061999999999999</v>
      </c>
      <c r="X124" s="103" t="s">
        <v>359</v>
      </c>
      <c r="Y124" s="103" t="s">
        <v>357</v>
      </c>
      <c r="Z124" s="106" t="s">
        <v>273</v>
      </c>
      <c r="AB124" s="106" t="s">
        <v>88</v>
      </c>
      <c r="AJ124" s="78" t="s">
        <v>274</v>
      </c>
      <c r="AK124" s="78" t="s">
        <v>155</v>
      </c>
    </row>
    <row r="125" spans="1:37">
      <c r="A125" s="101">
        <v>44</v>
      </c>
      <c r="B125" s="102" t="s">
        <v>268</v>
      </c>
      <c r="C125" s="103" t="s">
        <v>360</v>
      </c>
      <c r="D125" s="104" t="s">
        <v>361</v>
      </c>
      <c r="E125" s="105">
        <v>163</v>
      </c>
      <c r="F125" s="106" t="s">
        <v>205</v>
      </c>
      <c r="G125" s="107">
        <v>0</v>
      </c>
      <c r="H125" s="107">
        <f>ROUND(E125*G125,2)</f>
        <v>0</v>
      </c>
      <c r="J125" s="107">
        <f>ROUND(E125*G125,2)</f>
        <v>0</v>
      </c>
      <c r="L125" s="108">
        <f>E125*K125</f>
        <v>0</v>
      </c>
      <c r="N125" s="105">
        <f>E125*M125</f>
        <v>0</v>
      </c>
      <c r="O125" s="106">
        <v>20</v>
      </c>
      <c r="P125" s="106" t="s">
        <v>151</v>
      </c>
      <c r="V125" s="109" t="s">
        <v>271</v>
      </c>
      <c r="W125" s="105">
        <v>10.106</v>
      </c>
      <c r="X125" s="103" t="s">
        <v>362</v>
      </c>
      <c r="Y125" s="103" t="s">
        <v>360</v>
      </c>
      <c r="Z125" s="106" t="s">
        <v>273</v>
      </c>
      <c r="AB125" s="106" t="s">
        <v>88</v>
      </c>
      <c r="AJ125" s="78" t="s">
        <v>274</v>
      </c>
      <c r="AK125" s="78" t="s">
        <v>155</v>
      </c>
    </row>
    <row r="126" spans="1:37">
      <c r="A126" s="101">
        <v>45</v>
      </c>
      <c r="B126" s="102" t="s">
        <v>268</v>
      </c>
      <c r="C126" s="103" t="s">
        <v>363</v>
      </c>
      <c r="D126" s="104" t="s">
        <v>364</v>
      </c>
      <c r="E126" s="105">
        <v>10</v>
      </c>
      <c r="F126" s="106" t="s">
        <v>292</v>
      </c>
      <c r="G126" s="107">
        <v>0</v>
      </c>
      <c r="H126" s="107">
        <f>ROUND(E126*G126,2)</f>
        <v>0</v>
      </c>
      <c r="J126" s="107">
        <f>ROUND(E126*G126,2)</f>
        <v>0</v>
      </c>
      <c r="K126" s="108">
        <v>1.0000000000000001E-5</v>
      </c>
      <c r="L126" s="108">
        <f>E126*K126</f>
        <v>1E-4</v>
      </c>
      <c r="N126" s="105">
        <f>E126*M126</f>
        <v>0</v>
      </c>
      <c r="O126" s="106">
        <v>20</v>
      </c>
      <c r="P126" s="106" t="s">
        <v>151</v>
      </c>
      <c r="V126" s="109" t="s">
        <v>271</v>
      </c>
      <c r="W126" s="105">
        <v>0.93</v>
      </c>
      <c r="X126" s="103" t="s">
        <v>365</v>
      </c>
      <c r="Y126" s="103" t="s">
        <v>363</v>
      </c>
      <c r="Z126" s="106" t="s">
        <v>273</v>
      </c>
      <c r="AB126" s="106" t="s">
        <v>92</v>
      </c>
      <c r="AJ126" s="78" t="s">
        <v>274</v>
      </c>
      <c r="AK126" s="78" t="s">
        <v>155</v>
      </c>
    </row>
    <row r="127" spans="1:37" ht="25.5">
      <c r="A127" s="101">
        <v>46</v>
      </c>
      <c r="B127" s="102" t="s">
        <v>268</v>
      </c>
      <c r="C127" s="103" t="s">
        <v>366</v>
      </c>
      <c r="D127" s="104" t="s">
        <v>367</v>
      </c>
      <c r="E127" s="105">
        <v>0</v>
      </c>
      <c r="F127" s="106" t="s">
        <v>58</v>
      </c>
      <c r="G127" s="107">
        <v>0</v>
      </c>
      <c r="H127" s="107">
        <f>ROUND(E127*G127,2)</f>
        <v>0</v>
      </c>
      <c r="J127" s="107">
        <f>ROUND(E127*G127,2)</f>
        <v>0</v>
      </c>
      <c r="L127" s="108">
        <f>E127*K127</f>
        <v>0</v>
      </c>
      <c r="N127" s="105">
        <f>E127*M127</f>
        <v>0</v>
      </c>
      <c r="O127" s="106">
        <v>20</v>
      </c>
      <c r="P127" s="106" t="s">
        <v>151</v>
      </c>
      <c r="V127" s="109" t="s">
        <v>271</v>
      </c>
      <c r="X127" s="103" t="s">
        <v>368</v>
      </c>
      <c r="Y127" s="103" t="s">
        <v>366</v>
      </c>
      <c r="Z127" s="106" t="s">
        <v>312</v>
      </c>
      <c r="AB127" s="106" t="s">
        <v>88</v>
      </c>
      <c r="AJ127" s="78" t="s">
        <v>274</v>
      </c>
      <c r="AK127" s="78" t="s">
        <v>155</v>
      </c>
    </row>
    <row r="128" spans="1:37">
      <c r="D128" s="163" t="s">
        <v>369</v>
      </c>
      <c r="E128" s="164">
        <f>J128</f>
        <v>0</v>
      </c>
      <c r="G128" s="107">
        <v>0</v>
      </c>
      <c r="H128" s="164">
        <f>SUM(H98:H127)</f>
        <v>0</v>
      </c>
      <c r="I128" s="164">
        <f>SUM(I98:I127)</f>
        <v>0</v>
      </c>
      <c r="J128" s="164">
        <f>SUM(J98:J127)</f>
        <v>0</v>
      </c>
      <c r="L128" s="165">
        <f>SUM(L98:L127)</f>
        <v>0.32806000000000002</v>
      </c>
      <c r="N128" s="166">
        <f>SUM(N98:N127)</f>
        <v>0</v>
      </c>
      <c r="W128" s="105">
        <f>SUM(W98:W127)</f>
        <v>111.88</v>
      </c>
    </row>
    <row r="130" spans="1:37">
      <c r="B130" s="103" t="s">
        <v>370</v>
      </c>
    </row>
    <row r="131" spans="1:37" ht="25.5">
      <c r="A131" s="101">
        <v>47</v>
      </c>
      <c r="B131" s="102" t="s">
        <v>371</v>
      </c>
      <c r="C131" s="103" t="s">
        <v>372</v>
      </c>
      <c r="D131" s="104" t="s">
        <v>373</v>
      </c>
      <c r="E131" s="105">
        <v>42</v>
      </c>
      <c r="F131" s="106" t="s">
        <v>205</v>
      </c>
      <c r="G131" s="107">
        <v>0</v>
      </c>
      <c r="H131" s="107">
        <f>ROUND(E131*G131,2)</f>
        <v>0</v>
      </c>
      <c r="J131" s="107">
        <f>ROUND(E131*G131,2)</f>
        <v>0</v>
      </c>
      <c r="K131" s="108">
        <v>3.5E-4</v>
      </c>
      <c r="L131" s="108">
        <f>E131*K131</f>
        <v>1.47E-2</v>
      </c>
      <c r="N131" s="105">
        <f>E131*M131</f>
        <v>0</v>
      </c>
      <c r="O131" s="106">
        <v>20</v>
      </c>
      <c r="P131" s="106" t="s">
        <v>151</v>
      </c>
      <c r="V131" s="109" t="s">
        <v>271</v>
      </c>
      <c r="W131" s="105">
        <v>7.8959999999999999</v>
      </c>
      <c r="X131" s="103" t="s">
        <v>374</v>
      </c>
      <c r="Y131" s="103" t="s">
        <v>372</v>
      </c>
      <c r="Z131" s="106" t="s">
        <v>375</v>
      </c>
      <c r="AB131" s="106" t="s">
        <v>88</v>
      </c>
      <c r="AJ131" s="78" t="s">
        <v>274</v>
      </c>
      <c r="AK131" s="78" t="s">
        <v>155</v>
      </c>
    </row>
    <row r="132" spans="1:37">
      <c r="D132" s="157" t="s">
        <v>376</v>
      </c>
      <c r="E132" s="158"/>
      <c r="F132" s="159"/>
      <c r="H132" s="160"/>
      <c r="I132" s="160"/>
      <c r="J132" s="160"/>
      <c r="K132" s="161"/>
      <c r="L132" s="161"/>
      <c r="M132" s="158"/>
      <c r="N132" s="158"/>
      <c r="O132" s="159"/>
      <c r="P132" s="159"/>
      <c r="Q132" s="158"/>
      <c r="R132" s="158"/>
      <c r="S132" s="158"/>
      <c r="T132" s="162"/>
      <c r="U132" s="162"/>
      <c r="V132" s="162" t="s">
        <v>0</v>
      </c>
      <c r="W132" s="158"/>
      <c r="X132" s="159"/>
    </row>
    <row r="133" spans="1:37">
      <c r="D133" s="157" t="s">
        <v>377</v>
      </c>
      <c r="E133" s="158"/>
      <c r="F133" s="159"/>
      <c r="H133" s="160"/>
      <c r="I133" s="160"/>
      <c r="J133" s="160"/>
      <c r="K133" s="161"/>
      <c r="L133" s="161"/>
      <c r="M133" s="158"/>
      <c r="N133" s="158"/>
      <c r="O133" s="159"/>
      <c r="P133" s="159"/>
      <c r="Q133" s="158"/>
      <c r="R133" s="158"/>
      <c r="S133" s="158"/>
      <c r="T133" s="162"/>
      <c r="U133" s="162"/>
      <c r="V133" s="162" t="s">
        <v>0</v>
      </c>
      <c r="W133" s="158"/>
      <c r="X133" s="159"/>
    </row>
    <row r="134" spans="1:37">
      <c r="D134" s="157" t="s">
        <v>378</v>
      </c>
      <c r="E134" s="158"/>
      <c r="F134" s="159"/>
      <c r="H134" s="160"/>
      <c r="I134" s="160"/>
      <c r="J134" s="160"/>
      <c r="K134" s="161"/>
      <c r="L134" s="161"/>
      <c r="M134" s="158"/>
      <c r="N134" s="158"/>
      <c r="O134" s="159"/>
      <c r="P134" s="159"/>
      <c r="Q134" s="158"/>
      <c r="R134" s="158"/>
      <c r="S134" s="158"/>
      <c r="T134" s="162"/>
      <c r="U134" s="162"/>
      <c r="V134" s="162" t="s">
        <v>0</v>
      </c>
      <c r="W134" s="158"/>
      <c r="X134" s="159"/>
    </row>
    <row r="135" spans="1:37">
      <c r="D135" s="157" t="s">
        <v>379</v>
      </c>
      <c r="E135" s="158"/>
      <c r="F135" s="159"/>
      <c r="H135" s="160"/>
      <c r="I135" s="160"/>
      <c r="J135" s="160"/>
      <c r="K135" s="161"/>
      <c r="L135" s="161"/>
      <c r="M135" s="158"/>
      <c r="N135" s="158"/>
      <c r="O135" s="159"/>
      <c r="P135" s="159"/>
      <c r="Q135" s="158"/>
      <c r="R135" s="158"/>
      <c r="S135" s="158"/>
      <c r="T135" s="162"/>
      <c r="U135" s="162"/>
      <c r="V135" s="162" t="s">
        <v>0</v>
      </c>
      <c r="W135" s="158"/>
      <c r="X135" s="159"/>
    </row>
    <row r="136" spans="1:37" ht="25.5">
      <c r="A136" s="101">
        <v>48</v>
      </c>
      <c r="B136" s="102" t="s">
        <v>340</v>
      </c>
      <c r="C136" s="103" t="s">
        <v>380</v>
      </c>
      <c r="D136" s="104" t="s">
        <v>381</v>
      </c>
      <c r="E136" s="105">
        <v>42</v>
      </c>
      <c r="F136" s="106" t="s">
        <v>205</v>
      </c>
      <c r="G136" s="107">
        <v>0</v>
      </c>
      <c r="I136" s="107">
        <f>ROUND(E136*G136,2)</f>
        <v>0</v>
      </c>
      <c r="J136" s="107">
        <f>ROUND(E136*G136,2)</f>
        <v>0</v>
      </c>
      <c r="L136" s="108">
        <f>E136*K136</f>
        <v>0</v>
      </c>
      <c r="N136" s="105">
        <f>E136*M136</f>
        <v>0</v>
      </c>
      <c r="O136" s="106">
        <v>20</v>
      </c>
      <c r="P136" s="106" t="s">
        <v>151</v>
      </c>
      <c r="V136" s="109" t="s">
        <v>105</v>
      </c>
      <c r="X136" s="103" t="s">
        <v>380</v>
      </c>
      <c r="Y136" s="103" t="s">
        <v>380</v>
      </c>
      <c r="Z136" s="106" t="s">
        <v>210</v>
      </c>
      <c r="AA136" s="103" t="s">
        <v>151</v>
      </c>
      <c r="AB136" s="106">
        <v>8</v>
      </c>
      <c r="AJ136" s="78" t="s">
        <v>345</v>
      </c>
      <c r="AK136" s="78" t="s">
        <v>155</v>
      </c>
    </row>
    <row r="137" spans="1:37">
      <c r="A137" s="101">
        <v>49</v>
      </c>
      <c r="B137" s="102" t="s">
        <v>371</v>
      </c>
      <c r="C137" s="103" t="s">
        <v>382</v>
      </c>
      <c r="D137" s="104" t="s">
        <v>383</v>
      </c>
      <c r="E137" s="105">
        <v>42</v>
      </c>
      <c r="F137" s="106" t="s">
        <v>205</v>
      </c>
      <c r="G137" s="107">
        <v>0</v>
      </c>
      <c r="H137" s="107">
        <f>ROUND(E137*G137,2)</f>
        <v>0</v>
      </c>
      <c r="J137" s="107">
        <f>ROUND(E137*G137,2)</f>
        <v>0</v>
      </c>
      <c r="L137" s="108">
        <f>E137*K137</f>
        <v>0</v>
      </c>
      <c r="N137" s="105">
        <f>E137*M137</f>
        <v>0</v>
      </c>
      <c r="O137" s="106">
        <v>20</v>
      </c>
      <c r="P137" s="106" t="s">
        <v>151</v>
      </c>
      <c r="V137" s="109" t="s">
        <v>271</v>
      </c>
      <c r="W137" s="105">
        <v>1.4279999999999999</v>
      </c>
      <c r="X137" s="103" t="s">
        <v>384</v>
      </c>
      <c r="Y137" s="103" t="s">
        <v>382</v>
      </c>
      <c r="Z137" s="106" t="s">
        <v>375</v>
      </c>
      <c r="AB137" s="106" t="s">
        <v>88</v>
      </c>
      <c r="AJ137" s="78" t="s">
        <v>274</v>
      </c>
      <c r="AK137" s="78" t="s">
        <v>155</v>
      </c>
    </row>
    <row r="138" spans="1:37" ht="25.5">
      <c r="A138" s="101">
        <v>50</v>
      </c>
      <c r="B138" s="102" t="s">
        <v>371</v>
      </c>
      <c r="C138" s="103" t="s">
        <v>385</v>
      </c>
      <c r="D138" s="104" t="s">
        <v>386</v>
      </c>
      <c r="E138" s="105">
        <v>0</v>
      </c>
      <c r="F138" s="106" t="s">
        <v>58</v>
      </c>
      <c r="G138" s="107">
        <v>0</v>
      </c>
      <c r="H138" s="107">
        <f>ROUND(E138*G138,2)</f>
        <v>0</v>
      </c>
      <c r="J138" s="107">
        <f>ROUND(E138*G138,2)</f>
        <v>0</v>
      </c>
      <c r="L138" s="108">
        <f>E138*K138</f>
        <v>0</v>
      </c>
      <c r="N138" s="105">
        <f>E138*M138</f>
        <v>0</v>
      </c>
      <c r="O138" s="106">
        <v>20</v>
      </c>
      <c r="P138" s="106" t="s">
        <v>151</v>
      </c>
      <c r="V138" s="109" t="s">
        <v>271</v>
      </c>
      <c r="X138" s="103" t="s">
        <v>387</v>
      </c>
      <c r="Y138" s="103" t="s">
        <v>385</v>
      </c>
      <c r="Z138" s="106" t="s">
        <v>375</v>
      </c>
      <c r="AB138" s="106" t="s">
        <v>88</v>
      </c>
      <c r="AJ138" s="78" t="s">
        <v>274</v>
      </c>
      <c r="AK138" s="78" t="s">
        <v>155</v>
      </c>
    </row>
    <row r="139" spans="1:37">
      <c r="D139" s="163" t="s">
        <v>388</v>
      </c>
      <c r="E139" s="164">
        <f>J139</f>
        <v>0</v>
      </c>
      <c r="G139" s="107">
        <v>0</v>
      </c>
      <c r="H139" s="164">
        <f>SUM(H130:H138)</f>
        <v>0</v>
      </c>
      <c r="I139" s="164">
        <f>SUM(I130:I138)</f>
        <v>0</v>
      </c>
      <c r="J139" s="164">
        <f>SUM(J130:J138)</f>
        <v>0</v>
      </c>
      <c r="L139" s="165">
        <f>SUM(L130:L138)</f>
        <v>1.47E-2</v>
      </c>
      <c r="N139" s="166">
        <f>SUM(N130:N138)</f>
        <v>0</v>
      </c>
      <c r="W139" s="105">
        <f>SUM(W130:W138)</f>
        <v>9.3239999999999998</v>
      </c>
    </row>
    <row r="141" spans="1:37">
      <c r="B141" s="103" t="s">
        <v>389</v>
      </c>
    </row>
    <row r="142" spans="1:37" ht="25.5">
      <c r="A142" s="101">
        <v>51</v>
      </c>
      <c r="B142" s="102" t="s">
        <v>371</v>
      </c>
      <c r="C142" s="103" t="s">
        <v>390</v>
      </c>
      <c r="D142" s="104" t="s">
        <v>391</v>
      </c>
      <c r="E142" s="105">
        <v>21</v>
      </c>
      <c r="F142" s="106" t="s">
        <v>292</v>
      </c>
      <c r="G142" s="107">
        <v>0</v>
      </c>
      <c r="H142" s="107">
        <f>ROUND(E142*G142,2)</f>
        <v>0</v>
      </c>
      <c r="J142" s="107">
        <f>ROUND(E142*G142,2)</f>
        <v>0</v>
      </c>
      <c r="K142" s="108">
        <v>2.7E-4</v>
      </c>
      <c r="L142" s="108">
        <f>E142*K142</f>
        <v>5.6699999999999997E-3</v>
      </c>
      <c r="N142" s="105">
        <f>E142*M142</f>
        <v>0</v>
      </c>
      <c r="O142" s="106">
        <v>20</v>
      </c>
      <c r="P142" s="106" t="s">
        <v>151</v>
      </c>
      <c r="V142" s="109" t="s">
        <v>271</v>
      </c>
      <c r="W142" s="105">
        <v>2.0790000000000002</v>
      </c>
      <c r="X142" s="103" t="s">
        <v>392</v>
      </c>
      <c r="Y142" s="103" t="s">
        <v>390</v>
      </c>
      <c r="Z142" s="106" t="s">
        <v>210</v>
      </c>
      <c r="AB142" s="106" t="s">
        <v>92</v>
      </c>
      <c r="AJ142" s="78" t="s">
        <v>274</v>
      </c>
      <c r="AK142" s="78" t="s">
        <v>155</v>
      </c>
    </row>
    <row r="143" spans="1:37">
      <c r="D143" s="157" t="s">
        <v>393</v>
      </c>
      <c r="E143" s="158"/>
      <c r="F143" s="159"/>
      <c r="H143" s="160"/>
      <c r="I143" s="160"/>
      <c r="J143" s="160"/>
      <c r="K143" s="161"/>
      <c r="L143" s="161"/>
      <c r="M143" s="158"/>
      <c r="N143" s="158"/>
      <c r="O143" s="159"/>
      <c r="P143" s="159"/>
      <c r="Q143" s="158"/>
      <c r="R143" s="158"/>
      <c r="S143" s="158"/>
      <c r="T143" s="162"/>
      <c r="U143" s="162"/>
      <c r="V143" s="162" t="s">
        <v>0</v>
      </c>
      <c r="W143" s="158"/>
      <c r="X143" s="159"/>
    </row>
    <row r="144" spans="1:37">
      <c r="D144" s="157" t="s">
        <v>394</v>
      </c>
      <c r="E144" s="158"/>
      <c r="F144" s="159"/>
      <c r="H144" s="160"/>
      <c r="I144" s="160"/>
      <c r="J144" s="160"/>
      <c r="K144" s="161"/>
      <c r="L144" s="161"/>
      <c r="M144" s="158"/>
      <c r="N144" s="158"/>
      <c r="O144" s="159"/>
      <c r="P144" s="159"/>
      <c r="Q144" s="158"/>
      <c r="R144" s="158"/>
      <c r="S144" s="158"/>
      <c r="T144" s="162"/>
      <c r="U144" s="162"/>
      <c r="V144" s="162" t="s">
        <v>0</v>
      </c>
      <c r="W144" s="158"/>
      <c r="X144" s="159"/>
    </row>
    <row r="145" spans="1:37">
      <c r="D145" s="157" t="s">
        <v>395</v>
      </c>
      <c r="E145" s="158"/>
      <c r="F145" s="159"/>
      <c r="H145" s="160"/>
      <c r="I145" s="160"/>
      <c r="J145" s="160"/>
      <c r="K145" s="161"/>
      <c r="L145" s="161"/>
      <c r="M145" s="158"/>
      <c r="N145" s="158"/>
      <c r="O145" s="159"/>
      <c r="P145" s="159"/>
      <c r="Q145" s="158"/>
      <c r="R145" s="158"/>
      <c r="S145" s="158"/>
      <c r="T145" s="162"/>
      <c r="U145" s="162"/>
      <c r="V145" s="162" t="s">
        <v>0</v>
      </c>
      <c r="W145" s="158"/>
      <c r="X145" s="159"/>
    </row>
    <row r="146" spans="1:37">
      <c r="D146" s="157" t="s">
        <v>396</v>
      </c>
      <c r="E146" s="158"/>
      <c r="F146" s="159"/>
      <c r="H146" s="160"/>
      <c r="I146" s="160"/>
      <c r="J146" s="160"/>
      <c r="K146" s="161"/>
      <c r="L146" s="161"/>
      <c r="M146" s="158"/>
      <c r="N146" s="158"/>
      <c r="O146" s="159"/>
      <c r="P146" s="159"/>
      <c r="Q146" s="158"/>
      <c r="R146" s="158"/>
      <c r="S146" s="158"/>
      <c r="T146" s="162"/>
      <c r="U146" s="162"/>
      <c r="V146" s="162" t="s">
        <v>0</v>
      </c>
      <c r="W146" s="158"/>
      <c r="X146" s="159"/>
    </row>
    <row r="147" spans="1:37">
      <c r="A147" s="101">
        <v>52</v>
      </c>
      <c r="B147" s="102" t="s">
        <v>371</v>
      </c>
      <c r="C147" s="103" t="s">
        <v>397</v>
      </c>
      <c r="D147" s="104" t="s">
        <v>398</v>
      </c>
      <c r="E147" s="105">
        <v>21</v>
      </c>
      <c r="F147" s="106" t="s">
        <v>292</v>
      </c>
      <c r="G147" s="107">
        <v>0</v>
      </c>
      <c r="H147" s="107">
        <f>ROUND(E147*G147,2)</f>
        <v>0</v>
      </c>
      <c r="J147" s="107">
        <f>ROUND(E147*G147,2)</f>
        <v>0</v>
      </c>
      <c r="K147" s="108">
        <v>2.5999999999999998E-4</v>
      </c>
      <c r="L147" s="108">
        <f>E147*K147</f>
        <v>5.4599999999999996E-3</v>
      </c>
      <c r="N147" s="105">
        <f>E147*M147</f>
        <v>0</v>
      </c>
      <c r="O147" s="106">
        <v>20</v>
      </c>
      <c r="P147" s="106" t="s">
        <v>151</v>
      </c>
      <c r="V147" s="109" t="s">
        <v>271</v>
      </c>
      <c r="W147" s="105">
        <v>3.6749999999999998</v>
      </c>
      <c r="X147" s="103" t="s">
        <v>399</v>
      </c>
      <c r="Y147" s="103" t="s">
        <v>397</v>
      </c>
      <c r="Z147" s="106" t="s">
        <v>375</v>
      </c>
      <c r="AB147" s="106" t="s">
        <v>88</v>
      </c>
      <c r="AJ147" s="78" t="s">
        <v>274</v>
      </c>
      <c r="AK147" s="78" t="s">
        <v>155</v>
      </c>
    </row>
    <row r="148" spans="1:37">
      <c r="D148" s="157" t="s">
        <v>400</v>
      </c>
      <c r="E148" s="158"/>
      <c r="F148" s="159"/>
      <c r="H148" s="160"/>
      <c r="I148" s="160"/>
      <c r="J148" s="160"/>
      <c r="K148" s="161"/>
      <c r="L148" s="161"/>
      <c r="M148" s="158"/>
      <c r="N148" s="158"/>
      <c r="O148" s="159"/>
      <c r="P148" s="159"/>
      <c r="Q148" s="158"/>
      <c r="R148" s="158"/>
      <c r="S148" s="158"/>
      <c r="T148" s="162"/>
      <c r="U148" s="162"/>
      <c r="V148" s="162" t="s">
        <v>0</v>
      </c>
      <c r="W148" s="158"/>
      <c r="X148" s="159"/>
    </row>
    <row r="149" spans="1:37">
      <c r="D149" s="157" t="s">
        <v>401</v>
      </c>
      <c r="E149" s="158"/>
      <c r="F149" s="159"/>
      <c r="H149" s="160"/>
      <c r="I149" s="160"/>
      <c r="J149" s="160"/>
      <c r="K149" s="161"/>
      <c r="L149" s="161"/>
      <c r="M149" s="158"/>
      <c r="N149" s="158"/>
      <c r="O149" s="159"/>
      <c r="P149" s="159"/>
      <c r="Q149" s="158"/>
      <c r="R149" s="158"/>
      <c r="S149" s="158"/>
      <c r="T149" s="162"/>
      <c r="U149" s="162"/>
      <c r="V149" s="162" t="s">
        <v>0</v>
      </c>
      <c r="W149" s="158"/>
      <c r="X149" s="159"/>
    </row>
    <row r="150" spans="1:37">
      <c r="D150" s="157" t="s">
        <v>402</v>
      </c>
      <c r="E150" s="158"/>
      <c r="F150" s="159"/>
      <c r="H150" s="160"/>
      <c r="I150" s="160"/>
      <c r="J150" s="160"/>
      <c r="K150" s="161"/>
      <c r="L150" s="161"/>
      <c r="M150" s="158"/>
      <c r="N150" s="158"/>
      <c r="O150" s="159"/>
      <c r="P150" s="159"/>
      <c r="Q150" s="158"/>
      <c r="R150" s="158"/>
      <c r="S150" s="158"/>
      <c r="T150" s="162"/>
      <c r="U150" s="162"/>
      <c r="V150" s="162" t="s">
        <v>0</v>
      </c>
      <c r="W150" s="158"/>
      <c r="X150" s="159"/>
    </row>
    <row r="151" spans="1:37">
      <c r="D151" s="157" t="s">
        <v>403</v>
      </c>
      <c r="E151" s="158"/>
      <c r="F151" s="159"/>
      <c r="H151" s="160"/>
      <c r="I151" s="160"/>
      <c r="J151" s="160"/>
      <c r="K151" s="161"/>
      <c r="L151" s="161"/>
      <c r="M151" s="158"/>
      <c r="N151" s="158"/>
      <c r="O151" s="159"/>
      <c r="P151" s="159"/>
      <c r="Q151" s="158"/>
      <c r="R151" s="158"/>
      <c r="S151" s="158"/>
      <c r="T151" s="162"/>
      <c r="U151" s="162"/>
      <c r="V151" s="162" t="s">
        <v>0</v>
      </c>
      <c r="W151" s="158"/>
      <c r="X151" s="159"/>
    </row>
    <row r="152" spans="1:37">
      <c r="A152" s="101">
        <v>53</v>
      </c>
      <c r="B152" s="102" t="s">
        <v>340</v>
      </c>
      <c r="C152" s="103" t="s">
        <v>404</v>
      </c>
      <c r="D152" s="104" t="s">
        <v>405</v>
      </c>
      <c r="E152" s="105">
        <v>21</v>
      </c>
      <c r="F152" s="106" t="s">
        <v>292</v>
      </c>
      <c r="G152" s="107">
        <v>0</v>
      </c>
      <c r="I152" s="107">
        <f>ROUND(E152*G152,2)</f>
        <v>0</v>
      </c>
      <c r="J152" s="107">
        <f>ROUND(E152*G152,2)</f>
        <v>0</v>
      </c>
      <c r="L152" s="108">
        <f>E152*K152</f>
        <v>0</v>
      </c>
      <c r="N152" s="105">
        <f>E152*M152</f>
        <v>0</v>
      </c>
      <c r="O152" s="106">
        <v>20</v>
      </c>
      <c r="P152" s="106" t="s">
        <v>151</v>
      </c>
      <c r="V152" s="109" t="s">
        <v>105</v>
      </c>
      <c r="X152" s="103" t="s">
        <v>404</v>
      </c>
      <c r="Y152" s="103" t="s">
        <v>404</v>
      </c>
      <c r="Z152" s="106" t="s">
        <v>406</v>
      </c>
      <c r="AA152" s="103" t="s">
        <v>407</v>
      </c>
      <c r="AB152" s="106">
        <v>8</v>
      </c>
      <c r="AJ152" s="78" t="s">
        <v>345</v>
      </c>
      <c r="AK152" s="78" t="s">
        <v>155</v>
      </c>
    </row>
    <row r="153" spans="1:37">
      <c r="D153" s="157" t="s">
        <v>400</v>
      </c>
      <c r="E153" s="158"/>
      <c r="F153" s="159"/>
      <c r="H153" s="160"/>
      <c r="I153" s="160"/>
      <c r="J153" s="160"/>
      <c r="K153" s="161"/>
      <c r="L153" s="161"/>
      <c r="M153" s="158"/>
      <c r="N153" s="158"/>
      <c r="O153" s="159"/>
      <c r="P153" s="159"/>
      <c r="Q153" s="158"/>
      <c r="R153" s="158"/>
      <c r="S153" s="158"/>
      <c r="T153" s="162"/>
      <c r="U153" s="162"/>
      <c r="V153" s="162" t="s">
        <v>0</v>
      </c>
      <c r="W153" s="158"/>
      <c r="X153" s="159"/>
    </row>
    <row r="154" spans="1:37">
      <c r="D154" s="157" t="s">
        <v>408</v>
      </c>
      <c r="E154" s="158"/>
      <c r="F154" s="159"/>
      <c r="H154" s="160"/>
      <c r="I154" s="160"/>
      <c r="J154" s="160"/>
      <c r="K154" s="161"/>
      <c r="L154" s="161"/>
      <c r="M154" s="158"/>
      <c r="N154" s="158"/>
      <c r="O154" s="159"/>
      <c r="P154" s="159"/>
      <c r="Q154" s="158"/>
      <c r="R154" s="158"/>
      <c r="S154" s="158"/>
      <c r="T154" s="162"/>
      <c r="U154" s="162"/>
      <c r="V154" s="162" t="s">
        <v>0</v>
      </c>
      <c r="W154" s="158"/>
      <c r="X154" s="159"/>
    </row>
    <row r="155" spans="1:37">
      <c r="D155" s="157" t="s">
        <v>402</v>
      </c>
      <c r="E155" s="158"/>
      <c r="F155" s="159"/>
      <c r="H155" s="160"/>
      <c r="I155" s="160"/>
      <c r="J155" s="160"/>
      <c r="K155" s="161"/>
      <c r="L155" s="161"/>
      <c r="M155" s="158"/>
      <c r="N155" s="158"/>
      <c r="O155" s="159"/>
      <c r="P155" s="159"/>
      <c r="Q155" s="158"/>
      <c r="R155" s="158"/>
      <c r="S155" s="158"/>
      <c r="T155" s="162"/>
      <c r="U155" s="162"/>
      <c r="V155" s="162" t="s">
        <v>0</v>
      </c>
      <c r="W155" s="158"/>
      <c r="X155" s="159"/>
    </row>
    <row r="156" spans="1:37">
      <c r="D156" s="157" t="s">
        <v>403</v>
      </c>
      <c r="E156" s="158"/>
      <c r="F156" s="159"/>
      <c r="H156" s="160"/>
      <c r="I156" s="160"/>
      <c r="J156" s="160"/>
      <c r="K156" s="161"/>
      <c r="L156" s="161"/>
      <c r="M156" s="158"/>
      <c r="N156" s="158"/>
      <c r="O156" s="159"/>
      <c r="P156" s="159"/>
      <c r="Q156" s="158"/>
      <c r="R156" s="158"/>
      <c r="S156" s="158"/>
      <c r="T156" s="162"/>
      <c r="U156" s="162"/>
      <c r="V156" s="162" t="s">
        <v>0</v>
      </c>
      <c r="W156" s="158"/>
      <c r="X156" s="159"/>
    </row>
    <row r="157" spans="1:37" ht="25.5">
      <c r="A157" s="101">
        <v>54</v>
      </c>
      <c r="B157" s="102" t="s">
        <v>371</v>
      </c>
      <c r="C157" s="103" t="s">
        <v>409</v>
      </c>
      <c r="D157" s="104" t="s">
        <v>410</v>
      </c>
      <c r="E157" s="105">
        <v>21</v>
      </c>
      <c r="F157" s="106" t="s">
        <v>292</v>
      </c>
      <c r="G157" s="107">
        <v>0</v>
      </c>
      <c r="H157" s="107">
        <f>ROUND(E157*G157,2)</f>
        <v>0</v>
      </c>
      <c r="J157" s="107">
        <f>ROUND(E157*G157,2)</f>
        <v>0</v>
      </c>
      <c r="K157" s="108">
        <v>2.5999999999999998E-4</v>
      </c>
      <c r="L157" s="108">
        <f>E157*K157</f>
        <v>5.4599999999999996E-3</v>
      </c>
      <c r="N157" s="105">
        <f>E157*M157</f>
        <v>0</v>
      </c>
      <c r="O157" s="106">
        <v>20</v>
      </c>
      <c r="P157" s="106" t="s">
        <v>151</v>
      </c>
      <c r="V157" s="109" t="s">
        <v>271</v>
      </c>
      <c r="W157" s="105">
        <v>2.226</v>
      </c>
      <c r="X157" s="103" t="s">
        <v>411</v>
      </c>
      <c r="Y157" s="103" t="s">
        <v>409</v>
      </c>
      <c r="Z157" s="106" t="s">
        <v>210</v>
      </c>
      <c r="AB157" s="106" t="s">
        <v>88</v>
      </c>
      <c r="AJ157" s="78" t="s">
        <v>274</v>
      </c>
      <c r="AK157" s="78" t="s">
        <v>155</v>
      </c>
    </row>
    <row r="158" spans="1:37">
      <c r="D158" s="157" t="s">
        <v>400</v>
      </c>
      <c r="E158" s="158"/>
      <c r="F158" s="159"/>
      <c r="H158" s="160"/>
      <c r="I158" s="160"/>
      <c r="J158" s="160"/>
      <c r="K158" s="161"/>
      <c r="L158" s="161"/>
      <c r="M158" s="158"/>
      <c r="N158" s="158"/>
      <c r="O158" s="159"/>
      <c r="P158" s="159"/>
      <c r="Q158" s="158"/>
      <c r="R158" s="158"/>
      <c r="S158" s="158"/>
      <c r="T158" s="162"/>
      <c r="U158" s="162"/>
      <c r="V158" s="162" t="s">
        <v>0</v>
      </c>
      <c r="W158" s="158"/>
      <c r="X158" s="159"/>
    </row>
    <row r="159" spans="1:37">
      <c r="D159" s="157" t="s">
        <v>401</v>
      </c>
      <c r="E159" s="158"/>
      <c r="F159" s="159"/>
      <c r="H159" s="160"/>
      <c r="I159" s="160"/>
      <c r="J159" s="160"/>
      <c r="K159" s="161"/>
      <c r="L159" s="161"/>
      <c r="M159" s="158"/>
      <c r="N159" s="158"/>
      <c r="O159" s="159"/>
      <c r="P159" s="159"/>
      <c r="Q159" s="158"/>
      <c r="R159" s="158"/>
      <c r="S159" s="158"/>
      <c r="T159" s="162"/>
      <c r="U159" s="162"/>
      <c r="V159" s="162" t="s">
        <v>0</v>
      </c>
      <c r="W159" s="158"/>
      <c r="X159" s="159"/>
    </row>
    <row r="160" spans="1:37">
      <c r="D160" s="157" t="s">
        <v>402</v>
      </c>
      <c r="E160" s="158"/>
      <c r="F160" s="159"/>
      <c r="H160" s="160"/>
      <c r="I160" s="160"/>
      <c r="J160" s="160"/>
      <c r="K160" s="161"/>
      <c r="L160" s="161"/>
      <c r="M160" s="158"/>
      <c r="N160" s="158"/>
      <c r="O160" s="159"/>
      <c r="P160" s="159"/>
      <c r="Q160" s="158"/>
      <c r="R160" s="158"/>
      <c r="S160" s="158"/>
      <c r="T160" s="162"/>
      <c r="U160" s="162"/>
      <c r="V160" s="162" t="s">
        <v>0</v>
      </c>
      <c r="W160" s="158"/>
      <c r="X160" s="159"/>
    </row>
    <row r="161" spans="1:37">
      <c r="D161" s="157" t="s">
        <v>403</v>
      </c>
      <c r="E161" s="158"/>
      <c r="F161" s="159"/>
      <c r="H161" s="160"/>
      <c r="I161" s="160"/>
      <c r="J161" s="160"/>
      <c r="K161" s="161"/>
      <c r="L161" s="161"/>
      <c r="M161" s="158"/>
      <c r="N161" s="158"/>
      <c r="O161" s="159"/>
      <c r="P161" s="159"/>
      <c r="Q161" s="158"/>
      <c r="R161" s="158"/>
      <c r="S161" s="158"/>
      <c r="T161" s="162"/>
      <c r="U161" s="162"/>
      <c r="V161" s="162" t="s">
        <v>0</v>
      </c>
      <c r="W161" s="158"/>
      <c r="X161" s="159"/>
    </row>
    <row r="162" spans="1:37" ht="25.5">
      <c r="A162" s="101">
        <v>55</v>
      </c>
      <c r="B162" s="102" t="s">
        <v>371</v>
      </c>
      <c r="C162" s="103" t="s">
        <v>412</v>
      </c>
      <c r="D162" s="104" t="s">
        <v>413</v>
      </c>
      <c r="E162" s="105">
        <v>0</v>
      </c>
      <c r="F162" s="106" t="s">
        <v>58</v>
      </c>
      <c r="G162" s="107">
        <v>0</v>
      </c>
      <c r="H162" s="107">
        <f>ROUND(E162*G162,2)</f>
        <v>0</v>
      </c>
      <c r="J162" s="107">
        <f>ROUND(E162*G162,2)</f>
        <v>0</v>
      </c>
      <c r="L162" s="108">
        <f>E162*K162</f>
        <v>0</v>
      </c>
      <c r="N162" s="105">
        <f>E162*M162</f>
        <v>0</v>
      </c>
      <c r="O162" s="106">
        <v>20</v>
      </c>
      <c r="P162" s="106" t="s">
        <v>151</v>
      </c>
      <c r="V162" s="109" t="s">
        <v>271</v>
      </c>
      <c r="X162" s="103" t="s">
        <v>414</v>
      </c>
      <c r="Y162" s="103" t="s">
        <v>412</v>
      </c>
      <c r="Z162" s="106" t="s">
        <v>375</v>
      </c>
      <c r="AB162" s="106" t="s">
        <v>88</v>
      </c>
      <c r="AJ162" s="78" t="s">
        <v>274</v>
      </c>
      <c r="AK162" s="78" t="s">
        <v>155</v>
      </c>
    </row>
    <row r="163" spans="1:37">
      <c r="D163" s="163" t="s">
        <v>415</v>
      </c>
      <c r="E163" s="164">
        <f>J163</f>
        <v>0</v>
      </c>
      <c r="G163" s="107">
        <v>0</v>
      </c>
      <c r="H163" s="164">
        <f>SUM(H141:H162)</f>
        <v>0</v>
      </c>
      <c r="I163" s="164">
        <f>SUM(I141:I162)</f>
        <v>0</v>
      </c>
      <c r="J163" s="164">
        <f>SUM(J141:J162)</f>
        <v>0</v>
      </c>
      <c r="L163" s="165">
        <f>SUM(L141:L162)</f>
        <v>1.6590000000000001E-2</v>
      </c>
      <c r="N163" s="166">
        <f>SUM(N141:N162)</f>
        <v>0</v>
      </c>
      <c r="W163" s="105">
        <f>SUM(W141:W162)</f>
        <v>7.9799999999999995</v>
      </c>
    </row>
    <row r="165" spans="1:37">
      <c r="B165" s="103" t="s">
        <v>416</v>
      </c>
    </row>
    <row r="166" spans="1:37" ht="25.5">
      <c r="A166" s="101">
        <v>56</v>
      </c>
      <c r="B166" s="102" t="s">
        <v>371</v>
      </c>
      <c r="C166" s="103" t="s">
        <v>417</v>
      </c>
      <c r="D166" s="104" t="s">
        <v>418</v>
      </c>
      <c r="E166" s="105">
        <v>21</v>
      </c>
      <c r="F166" s="106" t="s">
        <v>292</v>
      </c>
      <c r="G166" s="107">
        <v>0</v>
      </c>
      <c r="H166" s="107">
        <f>ROUND(E166*G166,2)</f>
        <v>0</v>
      </c>
      <c r="J166" s="107">
        <f>ROUND(E166*G166,2)</f>
        <v>0</v>
      </c>
      <c r="K166" s="108">
        <v>1E-4</v>
      </c>
      <c r="L166" s="108">
        <f>E166*K166</f>
        <v>2.1000000000000003E-3</v>
      </c>
      <c r="M166" s="105">
        <v>2.4E-2</v>
      </c>
      <c r="N166" s="105">
        <f>E166*M166</f>
        <v>0.504</v>
      </c>
      <c r="O166" s="106">
        <v>20</v>
      </c>
      <c r="P166" s="106" t="s">
        <v>151</v>
      </c>
      <c r="V166" s="109" t="s">
        <v>271</v>
      </c>
      <c r="W166" s="105">
        <v>5.6280000000000001</v>
      </c>
      <c r="X166" s="103" t="s">
        <v>419</v>
      </c>
      <c r="Y166" s="103" t="s">
        <v>417</v>
      </c>
      <c r="Z166" s="106" t="s">
        <v>375</v>
      </c>
      <c r="AB166" s="106" t="s">
        <v>88</v>
      </c>
      <c r="AJ166" s="78" t="s">
        <v>274</v>
      </c>
      <c r="AK166" s="78" t="s">
        <v>155</v>
      </c>
    </row>
    <row r="167" spans="1:37">
      <c r="D167" s="157" t="s">
        <v>400</v>
      </c>
      <c r="E167" s="158"/>
      <c r="F167" s="159"/>
      <c r="H167" s="160"/>
      <c r="I167" s="160"/>
      <c r="J167" s="160"/>
      <c r="K167" s="161"/>
      <c r="L167" s="161"/>
      <c r="M167" s="158"/>
      <c r="N167" s="158"/>
      <c r="O167" s="159"/>
      <c r="P167" s="159"/>
      <c r="Q167" s="158"/>
      <c r="R167" s="158"/>
      <c r="S167" s="158"/>
      <c r="T167" s="162"/>
      <c r="U167" s="162"/>
      <c r="V167" s="162" t="s">
        <v>0</v>
      </c>
      <c r="W167" s="158"/>
      <c r="X167" s="159"/>
    </row>
    <row r="168" spans="1:37">
      <c r="D168" s="157" t="s">
        <v>401</v>
      </c>
      <c r="E168" s="158"/>
      <c r="F168" s="159"/>
      <c r="H168" s="160"/>
      <c r="I168" s="160"/>
      <c r="J168" s="160"/>
      <c r="K168" s="161"/>
      <c r="L168" s="161"/>
      <c r="M168" s="158"/>
      <c r="N168" s="158"/>
      <c r="O168" s="159"/>
      <c r="P168" s="159"/>
      <c r="Q168" s="158"/>
      <c r="R168" s="158"/>
      <c r="S168" s="158"/>
      <c r="T168" s="162"/>
      <c r="U168" s="162"/>
      <c r="V168" s="162" t="s">
        <v>0</v>
      </c>
      <c r="W168" s="158"/>
      <c r="X168" s="159"/>
    </row>
    <row r="169" spans="1:37">
      <c r="D169" s="157" t="s">
        <v>402</v>
      </c>
      <c r="E169" s="158"/>
      <c r="F169" s="159"/>
      <c r="H169" s="160"/>
      <c r="I169" s="160"/>
      <c r="J169" s="160"/>
      <c r="K169" s="161"/>
      <c r="L169" s="161"/>
      <c r="M169" s="158"/>
      <c r="N169" s="158"/>
      <c r="O169" s="159"/>
      <c r="P169" s="159"/>
      <c r="Q169" s="158"/>
      <c r="R169" s="158"/>
      <c r="S169" s="158"/>
      <c r="T169" s="162"/>
      <c r="U169" s="162"/>
      <c r="V169" s="162" t="s">
        <v>0</v>
      </c>
      <c r="W169" s="158"/>
      <c r="X169" s="159"/>
    </row>
    <row r="170" spans="1:37">
      <c r="D170" s="157" t="s">
        <v>403</v>
      </c>
      <c r="E170" s="158"/>
      <c r="F170" s="159"/>
      <c r="H170" s="160"/>
      <c r="I170" s="160"/>
      <c r="J170" s="160"/>
      <c r="K170" s="161"/>
      <c r="L170" s="161"/>
      <c r="M170" s="158"/>
      <c r="N170" s="158"/>
      <c r="O170" s="159"/>
      <c r="P170" s="159"/>
      <c r="Q170" s="158"/>
      <c r="R170" s="158"/>
      <c r="S170" s="158"/>
      <c r="T170" s="162"/>
      <c r="U170" s="162"/>
      <c r="V170" s="162" t="s">
        <v>0</v>
      </c>
      <c r="W170" s="158"/>
      <c r="X170" s="159"/>
    </row>
    <row r="171" spans="1:37" ht="25.5">
      <c r="A171" s="101">
        <v>57</v>
      </c>
      <c r="B171" s="102" t="s">
        <v>371</v>
      </c>
      <c r="C171" s="103" t="s">
        <v>420</v>
      </c>
      <c r="D171" s="104" t="s">
        <v>421</v>
      </c>
      <c r="E171" s="105">
        <v>21</v>
      </c>
      <c r="F171" s="106" t="s">
        <v>292</v>
      </c>
      <c r="G171" s="107">
        <v>0</v>
      </c>
      <c r="H171" s="107">
        <f>ROUND(E171*G171,2)</f>
        <v>0</v>
      </c>
      <c r="J171" s="107">
        <f>ROUND(E171*G171,2)</f>
        <v>0</v>
      </c>
      <c r="K171" s="108">
        <v>1.3999999999999999E-4</v>
      </c>
      <c r="L171" s="108">
        <f>E171*K171</f>
        <v>2.9399999999999999E-3</v>
      </c>
      <c r="N171" s="105">
        <f>E171*M171</f>
        <v>0</v>
      </c>
      <c r="O171" s="106">
        <v>20</v>
      </c>
      <c r="P171" s="106" t="s">
        <v>151</v>
      </c>
      <c r="V171" s="109" t="s">
        <v>271</v>
      </c>
      <c r="W171" s="105">
        <v>30.408000000000001</v>
      </c>
      <c r="X171" s="103" t="s">
        <v>422</v>
      </c>
      <c r="Y171" s="103" t="s">
        <v>420</v>
      </c>
      <c r="Z171" s="106" t="s">
        <v>375</v>
      </c>
      <c r="AB171" s="106" t="s">
        <v>88</v>
      </c>
      <c r="AJ171" s="78" t="s">
        <v>274</v>
      </c>
      <c r="AK171" s="78" t="s">
        <v>155</v>
      </c>
    </row>
    <row r="172" spans="1:37">
      <c r="D172" s="157" t="s">
        <v>400</v>
      </c>
      <c r="E172" s="158"/>
      <c r="F172" s="159"/>
      <c r="H172" s="160"/>
      <c r="I172" s="160"/>
      <c r="J172" s="160"/>
      <c r="K172" s="161"/>
      <c r="L172" s="161"/>
      <c r="M172" s="158"/>
      <c r="N172" s="158"/>
      <c r="O172" s="159"/>
      <c r="P172" s="159"/>
      <c r="Q172" s="158"/>
      <c r="R172" s="158"/>
      <c r="S172" s="158"/>
      <c r="T172" s="162"/>
      <c r="U172" s="162"/>
      <c r="V172" s="162" t="s">
        <v>0</v>
      </c>
      <c r="W172" s="158"/>
      <c r="X172" s="159"/>
    </row>
    <row r="173" spans="1:37">
      <c r="D173" s="157" t="s">
        <v>401</v>
      </c>
      <c r="E173" s="158"/>
      <c r="F173" s="159"/>
      <c r="H173" s="160"/>
      <c r="I173" s="160"/>
      <c r="J173" s="160"/>
      <c r="K173" s="161"/>
      <c r="L173" s="161"/>
      <c r="M173" s="158"/>
      <c r="N173" s="158"/>
      <c r="O173" s="159"/>
      <c r="P173" s="159"/>
      <c r="Q173" s="158"/>
      <c r="R173" s="158"/>
      <c r="S173" s="158"/>
      <c r="T173" s="162"/>
      <c r="U173" s="162"/>
      <c r="V173" s="162" t="s">
        <v>0</v>
      </c>
      <c r="W173" s="158"/>
      <c r="X173" s="159"/>
    </row>
    <row r="174" spans="1:37">
      <c r="D174" s="157" t="s">
        <v>402</v>
      </c>
      <c r="E174" s="158"/>
      <c r="F174" s="159"/>
      <c r="H174" s="160"/>
      <c r="I174" s="160"/>
      <c r="J174" s="160"/>
      <c r="K174" s="161"/>
      <c r="L174" s="161"/>
      <c r="M174" s="158"/>
      <c r="N174" s="158"/>
      <c r="O174" s="159"/>
      <c r="P174" s="159"/>
      <c r="Q174" s="158"/>
      <c r="R174" s="158"/>
      <c r="S174" s="158"/>
      <c r="T174" s="162"/>
      <c r="U174" s="162"/>
      <c r="V174" s="162" t="s">
        <v>0</v>
      </c>
      <c r="W174" s="158"/>
      <c r="X174" s="159"/>
    </row>
    <row r="175" spans="1:37">
      <c r="D175" s="157" t="s">
        <v>403</v>
      </c>
      <c r="E175" s="158"/>
      <c r="F175" s="159"/>
      <c r="H175" s="160"/>
      <c r="I175" s="160"/>
      <c r="J175" s="160"/>
      <c r="K175" s="161"/>
      <c r="L175" s="161"/>
      <c r="M175" s="158"/>
      <c r="N175" s="158"/>
      <c r="O175" s="159"/>
      <c r="P175" s="159"/>
      <c r="Q175" s="158"/>
      <c r="R175" s="158"/>
      <c r="S175" s="158"/>
      <c r="T175" s="162"/>
      <c r="U175" s="162"/>
      <c r="V175" s="162" t="s">
        <v>0</v>
      </c>
      <c r="W175" s="158"/>
      <c r="X175" s="159"/>
    </row>
    <row r="176" spans="1:37" ht="25.5">
      <c r="A176" s="101">
        <v>58</v>
      </c>
      <c r="B176" s="102" t="s">
        <v>340</v>
      </c>
      <c r="C176" s="103" t="s">
        <v>423</v>
      </c>
      <c r="D176" s="104" t="s">
        <v>424</v>
      </c>
      <c r="E176" s="105">
        <v>21</v>
      </c>
      <c r="F176" s="106" t="s">
        <v>292</v>
      </c>
      <c r="G176" s="107">
        <v>0</v>
      </c>
      <c r="I176" s="107">
        <f>ROUND(E176*G176,2)</f>
        <v>0</v>
      </c>
      <c r="J176" s="107">
        <f>ROUND(E176*G176,2)</f>
        <v>0</v>
      </c>
      <c r="K176" s="108">
        <v>4.938E-2</v>
      </c>
      <c r="L176" s="108">
        <f>E176*K176</f>
        <v>1.03698</v>
      </c>
      <c r="N176" s="105">
        <f>E176*M176</f>
        <v>0</v>
      </c>
      <c r="O176" s="106">
        <v>20</v>
      </c>
      <c r="P176" s="106" t="s">
        <v>151</v>
      </c>
      <c r="V176" s="109" t="s">
        <v>105</v>
      </c>
      <c r="X176" s="103" t="s">
        <v>423</v>
      </c>
      <c r="Y176" s="103" t="s">
        <v>423</v>
      </c>
      <c r="Z176" s="106" t="s">
        <v>425</v>
      </c>
      <c r="AA176" s="103" t="s">
        <v>151</v>
      </c>
      <c r="AB176" s="106">
        <v>2</v>
      </c>
      <c r="AJ176" s="78" t="s">
        <v>345</v>
      </c>
      <c r="AK176" s="78" t="s">
        <v>155</v>
      </c>
    </row>
    <row r="177" spans="1:37" ht="25.5">
      <c r="A177" s="101">
        <v>59</v>
      </c>
      <c r="B177" s="102" t="s">
        <v>371</v>
      </c>
      <c r="C177" s="103" t="s">
        <v>426</v>
      </c>
      <c r="D177" s="104" t="s">
        <v>427</v>
      </c>
      <c r="E177" s="105">
        <v>0</v>
      </c>
      <c r="F177" s="106" t="s">
        <v>58</v>
      </c>
      <c r="G177" s="107">
        <v>0</v>
      </c>
      <c r="H177" s="107">
        <f>ROUND(E177*G177,2)</f>
        <v>0</v>
      </c>
      <c r="J177" s="107">
        <f>ROUND(E177*G177,2)</f>
        <v>0</v>
      </c>
      <c r="L177" s="108">
        <f>E177*K177</f>
        <v>0</v>
      </c>
      <c r="N177" s="105">
        <f>E177*M177</f>
        <v>0</v>
      </c>
      <c r="O177" s="106">
        <v>20</v>
      </c>
      <c r="P177" s="106" t="s">
        <v>151</v>
      </c>
      <c r="V177" s="109" t="s">
        <v>271</v>
      </c>
      <c r="X177" s="103" t="s">
        <v>428</v>
      </c>
      <c r="Y177" s="103" t="s">
        <v>426</v>
      </c>
      <c r="Z177" s="106" t="s">
        <v>375</v>
      </c>
      <c r="AB177" s="106" t="s">
        <v>88</v>
      </c>
      <c r="AJ177" s="78" t="s">
        <v>274</v>
      </c>
      <c r="AK177" s="78" t="s">
        <v>155</v>
      </c>
    </row>
    <row r="178" spans="1:37">
      <c r="D178" s="163" t="s">
        <v>429</v>
      </c>
      <c r="E178" s="164">
        <f>J178</f>
        <v>0</v>
      </c>
      <c r="G178" s="107">
        <v>0</v>
      </c>
      <c r="H178" s="164">
        <f>SUM(H165:H177)</f>
        <v>0</v>
      </c>
      <c r="I178" s="164">
        <f>SUM(I165:I177)</f>
        <v>0</v>
      </c>
      <c r="J178" s="164">
        <f>SUM(J165:J177)</f>
        <v>0</v>
      </c>
      <c r="L178" s="165">
        <f>SUM(L165:L177)</f>
        <v>1.0420199999999999</v>
      </c>
      <c r="N178" s="166">
        <f>SUM(N165:N177)</f>
        <v>0.504</v>
      </c>
      <c r="W178" s="105">
        <f>SUM(W165:W177)</f>
        <v>36.036000000000001</v>
      </c>
    </row>
    <row r="180" spans="1:37">
      <c r="B180" s="103" t="s">
        <v>430</v>
      </c>
    </row>
    <row r="181" spans="1:37">
      <c r="A181" s="101">
        <v>60</v>
      </c>
      <c r="B181" s="102" t="s">
        <v>431</v>
      </c>
      <c r="C181" s="103" t="s">
        <v>432</v>
      </c>
      <c r="D181" s="104" t="s">
        <v>433</v>
      </c>
      <c r="E181" s="105">
        <v>1</v>
      </c>
      <c r="F181" s="106" t="s">
        <v>292</v>
      </c>
      <c r="G181" s="107">
        <v>0</v>
      </c>
      <c r="H181" s="107">
        <f>ROUND(E181*G181,2)</f>
        <v>0</v>
      </c>
      <c r="J181" s="107">
        <f>ROUND(E181*G181,2)</f>
        <v>0</v>
      </c>
      <c r="L181" s="108">
        <f>E181*K181</f>
        <v>0</v>
      </c>
      <c r="N181" s="105">
        <f>E181*M181</f>
        <v>0</v>
      </c>
      <c r="O181" s="106">
        <v>20</v>
      </c>
      <c r="P181" s="106" t="s">
        <v>151</v>
      </c>
      <c r="V181" s="109" t="s">
        <v>271</v>
      </c>
      <c r="W181" s="105">
        <v>0.68200000000000005</v>
      </c>
      <c r="X181" s="103" t="s">
        <v>434</v>
      </c>
      <c r="Y181" s="103" t="s">
        <v>432</v>
      </c>
      <c r="Z181" s="106" t="s">
        <v>435</v>
      </c>
      <c r="AB181" s="106" t="s">
        <v>92</v>
      </c>
      <c r="AJ181" s="78" t="s">
        <v>274</v>
      </c>
      <c r="AK181" s="78" t="s">
        <v>155</v>
      </c>
    </row>
    <row r="182" spans="1:37">
      <c r="A182" s="101">
        <v>61</v>
      </c>
      <c r="B182" s="102" t="s">
        <v>340</v>
      </c>
      <c r="C182" s="103" t="s">
        <v>436</v>
      </c>
      <c r="D182" s="104" t="s">
        <v>437</v>
      </c>
      <c r="E182" s="105">
        <v>1</v>
      </c>
      <c r="F182" s="106" t="s">
        <v>292</v>
      </c>
      <c r="G182" s="107">
        <v>0</v>
      </c>
      <c r="I182" s="107">
        <f>ROUND(E182*G182,2)</f>
        <v>0</v>
      </c>
      <c r="J182" s="107">
        <f>ROUND(E182*G182,2)</f>
        <v>0</v>
      </c>
      <c r="L182" s="108">
        <f>E182*K182</f>
        <v>0</v>
      </c>
      <c r="N182" s="105">
        <f>E182*M182</f>
        <v>0</v>
      </c>
      <c r="O182" s="106">
        <v>20</v>
      </c>
      <c r="P182" s="106" t="s">
        <v>151</v>
      </c>
      <c r="V182" s="109" t="s">
        <v>105</v>
      </c>
      <c r="X182" s="103" t="s">
        <v>436</v>
      </c>
      <c r="Y182" s="103" t="s">
        <v>436</v>
      </c>
      <c r="Z182" s="106" t="s">
        <v>438</v>
      </c>
      <c r="AA182" s="103" t="s">
        <v>151</v>
      </c>
      <c r="AB182" s="106">
        <v>2</v>
      </c>
      <c r="AJ182" s="78" t="s">
        <v>345</v>
      </c>
      <c r="AK182" s="78" t="s">
        <v>155</v>
      </c>
    </row>
    <row r="183" spans="1:37">
      <c r="A183" s="101">
        <v>62</v>
      </c>
      <c r="B183" s="102" t="s">
        <v>431</v>
      </c>
      <c r="C183" s="103" t="s">
        <v>439</v>
      </c>
      <c r="D183" s="104" t="s">
        <v>440</v>
      </c>
      <c r="E183" s="105">
        <v>1</v>
      </c>
      <c r="F183" s="106" t="s">
        <v>292</v>
      </c>
      <c r="G183" s="107">
        <v>0</v>
      </c>
      <c r="H183" s="107">
        <f>ROUND(E183*G183,2)</f>
        <v>0</v>
      </c>
      <c r="J183" s="107">
        <f>ROUND(E183*G183,2)</f>
        <v>0</v>
      </c>
      <c r="L183" s="108">
        <f>E183*K183</f>
        <v>0</v>
      </c>
      <c r="N183" s="105">
        <f>E183*M183</f>
        <v>0</v>
      </c>
      <c r="O183" s="106">
        <v>20</v>
      </c>
      <c r="P183" s="106" t="s">
        <v>151</v>
      </c>
      <c r="V183" s="109" t="s">
        <v>271</v>
      </c>
      <c r="W183" s="105">
        <v>1.1140000000000001</v>
      </c>
      <c r="X183" s="103" t="s">
        <v>441</v>
      </c>
      <c r="Y183" s="103" t="s">
        <v>439</v>
      </c>
      <c r="Z183" s="106" t="s">
        <v>435</v>
      </c>
      <c r="AB183" s="106" t="s">
        <v>92</v>
      </c>
      <c r="AJ183" s="78" t="s">
        <v>274</v>
      </c>
      <c r="AK183" s="78" t="s">
        <v>155</v>
      </c>
    </row>
    <row r="184" spans="1:37">
      <c r="A184" s="101">
        <v>63</v>
      </c>
      <c r="B184" s="102" t="s">
        <v>340</v>
      </c>
      <c r="C184" s="103" t="s">
        <v>442</v>
      </c>
      <c r="D184" s="104" t="s">
        <v>443</v>
      </c>
      <c r="E184" s="105">
        <v>1</v>
      </c>
      <c r="F184" s="106" t="s">
        <v>292</v>
      </c>
      <c r="G184" s="107">
        <v>0</v>
      </c>
      <c r="I184" s="107">
        <f>ROUND(E184*G184,2)</f>
        <v>0</v>
      </c>
      <c r="J184" s="107">
        <f>ROUND(E184*G184,2)</f>
        <v>0</v>
      </c>
      <c r="L184" s="108">
        <f>E184*K184</f>
        <v>0</v>
      </c>
      <c r="N184" s="105">
        <f>E184*M184</f>
        <v>0</v>
      </c>
      <c r="O184" s="106">
        <v>20</v>
      </c>
      <c r="P184" s="106" t="s">
        <v>151</v>
      </c>
      <c r="V184" s="109" t="s">
        <v>105</v>
      </c>
      <c r="X184" s="103" t="s">
        <v>442</v>
      </c>
      <c r="Y184" s="103" t="s">
        <v>442</v>
      </c>
      <c r="Z184" s="106" t="s">
        <v>438</v>
      </c>
      <c r="AA184" s="103" t="s">
        <v>151</v>
      </c>
      <c r="AB184" s="106">
        <v>2</v>
      </c>
      <c r="AJ184" s="78" t="s">
        <v>345</v>
      </c>
      <c r="AK184" s="78" t="s">
        <v>155</v>
      </c>
    </row>
    <row r="185" spans="1:37" ht="25.5">
      <c r="A185" s="101">
        <v>64</v>
      </c>
      <c r="B185" s="102" t="s">
        <v>431</v>
      </c>
      <c r="C185" s="103" t="s">
        <v>444</v>
      </c>
      <c r="D185" s="104" t="s">
        <v>445</v>
      </c>
      <c r="E185" s="105">
        <v>4.7</v>
      </c>
      <c r="F185" s="106" t="s">
        <v>58</v>
      </c>
      <c r="G185" s="107">
        <v>0</v>
      </c>
      <c r="H185" s="107">
        <f>ROUND(E185*G185,2)</f>
        <v>0</v>
      </c>
      <c r="J185" s="107">
        <f>ROUND(E185*G185,2)</f>
        <v>0</v>
      </c>
      <c r="L185" s="108">
        <f>E185*K185</f>
        <v>0</v>
      </c>
      <c r="N185" s="105">
        <f>E185*M185</f>
        <v>0</v>
      </c>
      <c r="O185" s="106">
        <v>20</v>
      </c>
      <c r="P185" s="106" t="s">
        <v>151</v>
      </c>
      <c r="V185" s="109" t="s">
        <v>271</v>
      </c>
      <c r="X185" s="103" t="s">
        <v>446</v>
      </c>
      <c r="Y185" s="103" t="s">
        <v>444</v>
      </c>
      <c r="Z185" s="106" t="s">
        <v>447</v>
      </c>
      <c r="AB185" s="106" t="s">
        <v>88</v>
      </c>
      <c r="AJ185" s="78" t="s">
        <v>274</v>
      </c>
      <c r="AK185" s="78" t="s">
        <v>155</v>
      </c>
    </row>
    <row r="186" spans="1:37">
      <c r="D186" s="163" t="s">
        <v>448</v>
      </c>
      <c r="E186" s="164">
        <f>J186</f>
        <v>0</v>
      </c>
      <c r="G186" s="107">
        <v>0</v>
      </c>
      <c r="H186" s="164">
        <f>SUM(H180:H185)</f>
        <v>0</v>
      </c>
      <c r="I186" s="164">
        <f>SUM(I180:I185)</f>
        <v>0</v>
      </c>
      <c r="J186" s="164">
        <f>SUM(J180:J185)</f>
        <v>0</v>
      </c>
      <c r="L186" s="165">
        <f>SUM(L180:L185)</f>
        <v>0</v>
      </c>
      <c r="N186" s="166">
        <f>SUM(N180:N185)</f>
        <v>0</v>
      </c>
      <c r="W186" s="105">
        <f>SUM(W180:W185)</f>
        <v>1.7960000000000003</v>
      </c>
    </row>
    <row r="188" spans="1:37">
      <c r="B188" s="103" t="s">
        <v>449</v>
      </c>
    </row>
    <row r="189" spans="1:37" ht="25.5">
      <c r="A189" s="101">
        <v>65</v>
      </c>
      <c r="B189" s="102" t="s">
        <v>450</v>
      </c>
      <c r="C189" s="103" t="s">
        <v>451</v>
      </c>
      <c r="D189" s="104" t="s">
        <v>452</v>
      </c>
      <c r="E189" s="105">
        <v>237.41499999999999</v>
      </c>
      <c r="F189" s="106" t="s">
        <v>150</v>
      </c>
      <c r="G189" s="107">
        <v>0</v>
      </c>
      <c r="H189" s="107">
        <f>ROUND(E189*G189,2)</f>
        <v>0</v>
      </c>
      <c r="J189" s="107">
        <f>ROUND(E189*G189,2)</f>
        <v>0</v>
      </c>
      <c r="K189" s="108">
        <v>4.9100000000000003E-3</v>
      </c>
      <c r="L189" s="108">
        <f>E189*K189</f>
        <v>1.1657076500000001</v>
      </c>
      <c r="N189" s="105">
        <f>E189*M189</f>
        <v>0</v>
      </c>
      <c r="O189" s="106">
        <v>20</v>
      </c>
      <c r="P189" s="106" t="s">
        <v>151</v>
      </c>
      <c r="V189" s="109" t="s">
        <v>271</v>
      </c>
      <c r="W189" s="105">
        <v>179.24799999999999</v>
      </c>
      <c r="X189" s="103" t="s">
        <v>453</v>
      </c>
      <c r="Y189" s="103" t="s">
        <v>451</v>
      </c>
      <c r="Z189" s="106" t="s">
        <v>454</v>
      </c>
      <c r="AB189" s="106" t="s">
        <v>88</v>
      </c>
      <c r="AJ189" s="78" t="s">
        <v>274</v>
      </c>
      <c r="AK189" s="78" t="s">
        <v>155</v>
      </c>
    </row>
    <row r="190" spans="1:37">
      <c r="D190" s="157" t="s">
        <v>455</v>
      </c>
      <c r="E190" s="158"/>
      <c r="F190" s="159"/>
      <c r="H190" s="160"/>
      <c r="I190" s="160"/>
      <c r="J190" s="160"/>
      <c r="K190" s="161"/>
      <c r="L190" s="161"/>
      <c r="M190" s="158"/>
      <c r="N190" s="158"/>
      <c r="O190" s="159"/>
      <c r="P190" s="159"/>
      <c r="Q190" s="158"/>
      <c r="R190" s="158"/>
      <c r="S190" s="158"/>
      <c r="T190" s="162"/>
      <c r="U190" s="162"/>
      <c r="V190" s="162" t="s">
        <v>0</v>
      </c>
      <c r="W190" s="158"/>
      <c r="X190" s="159"/>
    </row>
    <row r="191" spans="1:37">
      <c r="D191" s="157" t="s">
        <v>178</v>
      </c>
      <c r="E191" s="158"/>
      <c r="F191" s="159"/>
      <c r="H191" s="160"/>
      <c r="I191" s="160"/>
      <c r="J191" s="160"/>
      <c r="K191" s="161"/>
      <c r="L191" s="161"/>
      <c r="M191" s="158"/>
      <c r="N191" s="158"/>
      <c r="O191" s="159"/>
      <c r="P191" s="159"/>
      <c r="Q191" s="158"/>
      <c r="R191" s="158"/>
      <c r="S191" s="158"/>
      <c r="T191" s="162"/>
      <c r="U191" s="162"/>
      <c r="V191" s="162" t="s">
        <v>0</v>
      </c>
      <c r="W191" s="158"/>
      <c r="X191" s="159"/>
    </row>
    <row r="192" spans="1:37">
      <c r="D192" s="157" t="s">
        <v>180</v>
      </c>
      <c r="E192" s="158"/>
      <c r="F192" s="159"/>
      <c r="H192" s="160"/>
      <c r="I192" s="160"/>
      <c r="J192" s="160"/>
      <c r="K192" s="161"/>
      <c r="L192" s="161"/>
      <c r="M192" s="158"/>
      <c r="N192" s="158"/>
      <c r="O192" s="159"/>
      <c r="P192" s="159"/>
      <c r="Q192" s="158"/>
      <c r="R192" s="158"/>
      <c r="S192" s="158"/>
      <c r="T192" s="162"/>
      <c r="U192" s="162"/>
      <c r="V192" s="162" t="s">
        <v>0</v>
      </c>
      <c r="W192" s="158"/>
      <c r="X192" s="159"/>
    </row>
    <row r="193" spans="1:37">
      <c r="D193" s="157" t="s">
        <v>181</v>
      </c>
      <c r="E193" s="158"/>
      <c r="F193" s="159"/>
      <c r="H193" s="160"/>
      <c r="I193" s="160"/>
      <c r="J193" s="160"/>
      <c r="K193" s="161"/>
      <c r="L193" s="161"/>
      <c r="M193" s="158"/>
      <c r="N193" s="158"/>
      <c r="O193" s="159"/>
      <c r="P193" s="159"/>
      <c r="Q193" s="158"/>
      <c r="R193" s="158"/>
      <c r="S193" s="158"/>
      <c r="T193" s="162"/>
      <c r="U193" s="162"/>
      <c r="V193" s="162" t="s">
        <v>0</v>
      </c>
      <c r="W193" s="158"/>
      <c r="X193" s="159"/>
    </row>
    <row r="194" spans="1:37">
      <c r="A194" s="101">
        <v>66</v>
      </c>
      <c r="B194" s="102" t="s">
        <v>340</v>
      </c>
      <c r="C194" s="103" t="s">
        <v>456</v>
      </c>
      <c r="D194" s="104" t="s">
        <v>457</v>
      </c>
      <c r="E194" s="105">
        <v>261.15699999999998</v>
      </c>
      <c r="F194" s="106" t="s">
        <v>150</v>
      </c>
      <c r="G194" s="107">
        <v>0</v>
      </c>
      <c r="I194" s="107">
        <f>ROUND(E194*G194,2)</f>
        <v>0</v>
      </c>
      <c r="J194" s="107">
        <f>ROUND(E194*G194,2)</f>
        <v>0</v>
      </c>
      <c r="K194" s="108">
        <v>1.7999999999999999E-2</v>
      </c>
      <c r="L194" s="108">
        <f>E194*K194</f>
        <v>4.7008259999999993</v>
      </c>
      <c r="N194" s="105">
        <f>E194*M194</f>
        <v>0</v>
      </c>
      <c r="O194" s="106">
        <v>20</v>
      </c>
      <c r="P194" s="106" t="s">
        <v>151</v>
      </c>
      <c r="V194" s="109" t="s">
        <v>105</v>
      </c>
      <c r="X194" s="103" t="s">
        <v>456</v>
      </c>
      <c r="Y194" s="103" t="s">
        <v>456</v>
      </c>
      <c r="Z194" s="106" t="s">
        <v>458</v>
      </c>
      <c r="AA194" s="103" t="s">
        <v>151</v>
      </c>
      <c r="AB194" s="106">
        <v>8</v>
      </c>
      <c r="AJ194" s="78" t="s">
        <v>345</v>
      </c>
      <c r="AK194" s="78" t="s">
        <v>155</v>
      </c>
    </row>
    <row r="195" spans="1:37">
      <c r="D195" s="157" t="s">
        <v>459</v>
      </c>
      <c r="E195" s="158"/>
      <c r="F195" s="159"/>
      <c r="H195" s="160"/>
      <c r="I195" s="160"/>
      <c r="J195" s="160"/>
      <c r="K195" s="161"/>
      <c r="L195" s="161"/>
      <c r="M195" s="158"/>
      <c r="N195" s="158"/>
      <c r="O195" s="159"/>
      <c r="P195" s="159"/>
      <c r="Q195" s="158"/>
      <c r="R195" s="158"/>
      <c r="S195" s="158"/>
      <c r="T195" s="162"/>
      <c r="U195" s="162"/>
      <c r="V195" s="162" t="s">
        <v>0</v>
      </c>
      <c r="W195" s="158"/>
      <c r="X195" s="159"/>
    </row>
    <row r="196" spans="1:37">
      <c r="A196" s="101">
        <v>67</v>
      </c>
      <c r="B196" s="102" t="s">
        <v>450</v>
      </c>
      <c r="C196" s="103" t="s">
        <v>460</v>
      </c>
      <c r="D196" s="104" t="s">
        <v>461</v>
      </c>
      <c r="E196" s="105">
        <v>237.41499999999999</v>
      </c>
      <c r="F196" s="106" t="s">
        <v>150</v>
      </c>
      <c r="G196" s="107">
        <v>0</v>
      </c>
      <c r="H196" s="107">
        <f>ROUND(E196*G196,2)</f>
        <v>0</v>
      </c>
      <c r="J196" s="107">
        <f>ROUND(E196*G196,2)</f>
        <v>0</v>
      </c>
      <c r="K196" s="108">
        <v>6.2E-4</v>
      </c>
      <c r="L196" s="108">
        <f>E196*K196</f>
        <v>0.1471973</v>
      </c>
      <c r="N196" s="105">
        <f>E196*M196</f>
        <v>0</v>
      </c>
      <c r="O196" s="106">
        <v>20</v>
      </c>
      <c r="P196" s="106" t="s">
        <v>151</v>
      </c>
      <c r="V196" s="109" t="s">
        <v>271</v>
      </c>
      <c r="X196" s="103" t="s">
        <v>462</v>
      </c>
      <c r="Y196" s="103" t="s">
        <v>460</v>
      </c>
      <c r="Z196" s="106" t="s">
        <v>454</v>
      </c>
      <c r="AB196" s="106" t="s">
        <v>88</v>
      </c>
      <c r="AJ196" s="78" t="s">
        <v>274</v>
      </c>
      <c r="AK196" s="78" t="s">
        <v>155</v>
      </c>
    </row>
    <row r="197" spans="1:37" ht="25.5">
      <c r="A197" s="101">
        <v>68</v>
      </c>
      <c r="B197" s="102" t="s">
        <v>450</v>
      </c>
      <c r="C197" s="103" t="s">
        <v>463</v>
      </c>
      <c r="D197" s="104" t="s">
        <v>464</v>
      </c>
      <c r="E197" s="105">
        <v>0</v>
      </c>
      <c r="F197" s="106" t="s">
        <v>58</v>
      </c>
      <c r="G197" s="107">
        <v>0</v>
      </c>
      <c r="H197" s="107">
        <f>ROUND(E197*G197,2)</f>
        <v>0</v>
      </c>
      <c r="J197" s="107">
        <f>ROUND(E197*G197,2)</f>
        <v>0</v>
      </c>
      <c r="L197" s="108">
        <f>E197*K197</f>
        <v>0</v>
      </c>
      <c r="N197" s="105">
        <f>E197*M197</f>
        <v>0</v>
      </c>
      <c r="O197" s="106">
        <v>20</v>
      </c>
      <c r="P197" s="106" t="s">
        <v>151</v>
      </c>
      <c r="V197" s="109" t="s">
        <v>271</v>
      </c>
      <c r="X197" s="103" t="s">
        <v>465</v>
      </c>
      <c r="Y197" s="103" t="s">
        <v>463</v>
      </c>
      <c r="Z197" s="106" t="s">
        <v>454</v>
      </c>
      <c r="AB197" s="106" t="s">
        <v>88</v>
      </c>
      <c r="AJ197" s="78" t="s">
        <v>274</v>
      </c>
      <c r="AK197" s="78" t="s">
        <v>155</v>
      </c>
    </row>
    <row r="198" spans="1:37">
      <c r="D198" s="163" t="s">
        <v>466</v>
      </c>
      <c r="E198" s="164">
        <f>J198</f>
        <v>0</v>
      </c>
      <c r="G198" s="107">
        <v>0</v>
      </c>
      <c r="H198" s="164">
        <f>SUM(H188:H197)</f>
        <v>0</v>
      </c>
      <c r="I198" s="164">
        <f>SUM(I188:I197)</f>
        <v>0</v>
      </c>
      <c r="J198" s="164">
        <f>SUM(J188:J197)</f>
        <v>0</v>
      </c>
      <c r="L198" s="165">
        <f>SUM(L188:L197)</f>
        <v>6.0137309499999994</v>
      </c>
      <c r="N198" s="166">
        <f>SUM(N188:N197)</f>
        <v>0</v>
      </c>
      <c r="W198" s="105">
        <f>SUM(W188:W197)</f>
        <v>179.24799999999999</v>
      </c>
    </row>
    <row r="199" spans="1:37">
      <c r="G199" s="107">
        <v>0</v>
      </c>
    </row>
    <row r="200" spans="1:37">
      <c r="B200" s="103" t="s">
        <v>467</v>
      </c>
    </row>
    <row r="201" spans="1:37" ht="25.5">
      <c r="A201" s="101">
        <v>69</v>
      </c>
      <c r="B201" s="102" t="s">
        <v>468</v>
      </c>
      <c r="C201" s="103" t="s">
        <v>469</v>
      </c>
      <c r="D201" s="104" t="s">
        <v>470</v>
      </c>
      <c r="E201" s="105">
        <v>38.954999999999998</v>
      </c>
      <c r="F201" s="106" t="s">
        <v>150</v>
      </c>
      <c r="G201" s="107">
        <v>0</v>
      </c>
      <c r="H201" s="107">
        <f>ROUND(E201*G201,2)</f>
        <v>0</v>
      </c>
      <c r="J201" s="107">
        <f>ROUND(E201*G201,2)</f>
        <v>0</v>
      </c>
      <c r="K201" s="108">
        <v>6.0000000000000002E-5</v>
      </c>
      <c r="L201" s="108">
        <f>E201*K201</f>
        <v>2.3373000000000001E-3</v>
      </c>
      <c r="N201" s="105">
        <f>E201*M201</f>
        <v>0</v>
      </c>
      <c r="O201" s="106">
        <v>20</v>
      </c>
      <c r="P201" s="106" t="s">
        <v>151</v>
      </c>
      <c r="V201" s="109" t="s">
        <v>271</v>
      </c>
      <c r="W201" s="105">
        <v>22.867000000000001</v>
      </c>
      <c r="X201" s="103" t="s">
        <v>471</v>
      </c>
      <c r="Y201" s="103" t="s">
        <v>469</v>
      </c>
      <c r="Z201" s="106" t="s">
        <v>472</v>
      </c>
      <c r="AB201" s="106" t="s">
        <v>92</v>
      </c>
      <c r="AJ201" s="78" t="s">
        <v>274</v>
      </c>
      <c r="AK201" s="78" t="s">
        <v>155</v>
      </c>
    </row>
    <row r="202" spans="1:37">
      <c r="D202" s="157" t="s">
        <v>473</v>
      </c>
      <c r="E202" s="158"/>
      <c r="F202" s="159"/>
      <c r="H202" s="160"/>
      <c r="I202" s="160"/>
      <c r="J202" s="160"/>
      <c r="K202" s="161"/>
      <c r="L202" s="161"/>
      <c r="M202" s="158"/>
      <c r="N202" s="158"/>
      <c r="O202" s="159"/>
      <c r="P202" s="159"/>
      <c r="Q202" s="158"/>
      <c r="R202" s="158"/>
      <c r="S202" s="158"/>
      <c r="T202" s="162"/>
      <c r="U202" s="162"/>
      <c r="V202" s="162" t="s">
        <v>0</v>
      </c>
      <c r="W202" s="158"/>
      <c r="X202" s="159"/>
    </row>
    <row r="203" spans="1:37">
      <c r="A203" s="101">
        <v>70</v>
      </c>
      <c r="B203" s="102" t="s">
        <v>340</v>
      </c>
      <c r="C203" s="103" t="s">
        <v>474</v>
      </c>
      <c r="D203" s="104" t="s">
        <v>475</v>
      </c>
      <c r="E203" s="105">
        <v>40.902999999999999</v>
      </c>
      <c r="F203" s="106" t="s">
        <v>150</v>
      </c>
      <c r="G203" s="107">
        <v>0</v>
      </c>
      <c r="I203" s="107">
        <f>ROUND(E203*G203,2)</f>
        <v>0</v>
      </c>
      <c r="J203" s="107">
        <f>ROUND(E203*G203,2)</f>
        <v>0</v>
      </c>
      <c r="K203" s="108">
        <v>7.2100000000000003E-3</v>
      </c>
      <c r="L203" s="108">
        <f>E203*K203</f>
        <v>0.29491063000000001</v>
      </c>
      <c r="N203" s="105">
        <f>E203*M203</f>
        <v>0</v>
      </c>
      <c r="O203" s="106">
        <v>20</v>
      </c>
      <c r="P203" s="106" t="s">
        <v>151</v>
      </c>
      <c r="V203" s="109" t="s">
        <v>105</v>
      </c>
      <c r="X203" s="103" t="s">
        <v>474</v>
      </c>
      <c r="Y203" s="103" t="s">
        <v>474</v>
      </c>
      <c r="Z203" s="106" t="s">
        <v>476</v>
      </c>
      <c r="AA203" s="103" t="s">
        <v>151</v>
      </c>
      <c r="AB203" s="106">
        <v>8</v>
      </c>
      <c r="AJ203" s="78" t="s">
        <v>345</v>
      </c>
      <c r="AK203" s="78" t="s">
        <v>155</v>
      </c>
    </row>
    <row r="204" spans="1:37">
      <c r="D204" s="157" t="s">
        <v>477</v>
      </c>
      <c r="E204" s="158"/>
      <c r="F204" s="159"/>
      <c r="H204" s="160"/>
      <c r="I204" s="160"/>
      <c r="J204" s="160"/>
      <c r="K204" s="161"/>
      <c r="L204" s="161"/>
      <c r="M204" s="158"/>
      <c r="N204" s="158"/>
      <c r="O204" s="159"/>
      <c r="P204" s="159"/>
      <c r="Q204" s="158"/>
      <c r="R204" s="158"/>
      <c r="S204" s="158"/>
      <c r="T204" s="162"/>
      <c r="U204" s="162"/>
      <c r="V204" s="162" t="s">
        <v>0</v>
      </c>
      <c r="W204" s="158"/>
      <c r="X204" s="159"/>
    </row>
    <row r="205" spans="1:37">
      <c r="A205" s="101">
        <v>71</v>
      </c>
      <c r="B205" s="102" t="s">
        <v>340</v>
      </c>
      <c r="C205" s="103" t="s">
        <v>478</v>
      </c>
      <c r="D205" s="104" t="s">
        <v>479</v>
      </c>
      <c r="E205" s="105">
        <v>42.850999999999999</v>
      </c>
      <c r="F205" s="106" t="s">
        <v>150</v>
      </c>
      <c r="G205" s="107">
        <v>0</v>
      </c>
      <c r="I205" s="107">
        <f>ROUND(E205*G205,2)</f>
        <v>0</v>
      </c>
      <c r="J205" s="107">
        <f>ROUND(E205*G205,2)</f>
        <v>0</v>
      </c>
      <c r="K205" s="108">
        <v>5.9999999999999995E-4</v>
      </c>
      <c r="L205" s="108">
        <f>E205*K205</f>
        <v>2.5710599999999997E-2</v>
      </c>
      <c r="N205" s="105">
        <f>E205*M205</f>
        <v>0</v>
      </c>
      <c r="O205" s="106">
        <v>20</v>
      </c>
      <c r="P205" s="106" t="s">
        <v>151</v>
      </c>
      <c r="V205" s="109" t="s">
        <v>105</v>
      </c>
      <c r="X205" s="103" t="s">
        <v>478</v>
      </c>
      <c r="Y205" s="103" t="s">
        <v>478</v>
      </c>
      <c r="Z205" s="106" t="s">
        <v>480</v>
      </c>
      <c r="AA205" s="103" t="s">
        <v>481</v>
      </c>
      <c r="AB205" s="106">
        <v>2</v>
      </c>
      <c r="AJ205" s="78" t="s">
        <v>345</v>
      </c>
      <c r="AK205" s="78" t="s">
        <v>155</v>
      </c>
    </row>
    <row r="206" spans="1:37">
      <c r="D206" s="157" t="s">
        <v>482</v>
      </c>
      <c r="E206" s="158"/>
      <c r="F206" s="159"/>
      <c r="H206" s="160"/>
      <c r="I206" s="160"/>
      <c r="J206" s="160"/>
      <c r="K206" s="161"/>
      <c r="L206" s="161"/>
      <c r="M206" s="158"/>
      <c r="N206" s="158"/>
      <c r="O206" s="159"/>
      <c r="P206" s="159"/>
      <c r="Q206" s="158"/>
      <c r="R206" s="158"/>
      <c r="S206" s="158"/>
      <c r="T206" s="162"/>
      <c r="U206" s="162"/>
      <c r="V206" s="162" t="s">
        <v>0</v>
      </c>
      <c r="W206" s="158"/>
      <c r="X206" s="159"/>
    </row>
    <row r="207" spans="1:37" ht="25.5">
      <c r="A207" s="101">
        <v>72</v>
      </c>
      <c r="B207" s="102" t="s">
        <v>340</v>
      </c>
      <c r="C207" s="103" t="s">
        <v>483</v>
      </c>
      <c r="D207" s="104" t="s">
        <v>484</v>
      </c>
      <c r="E207" s="105">
        <v>25</v>
      </c>
      <c r="F207" s="106" t="s">
        <v>205</v>
      </c>
      <c r="G207" s="107">
        <v>0</v>
      </c>
      <c r="I207" s="107">
        <f>ROUND(E207*G207,2)</f>
        <v>0</v>
      </c>
      <c r="J207" s="107">
        <f>ROUND(E207*G207,2)</f>
        <v>0</v>
      </c>
      <c r="K207" s="108">
        <v>6.7000000000000002E-4</v>
      </c>
      <c r="L207" s="108">
        <f>E207*K207</f>
        <v>1.6750000000000001E-2</v>
      </c>
      <c r="N207" s="105">
        <f>E207*M207</f>
        <v>0</v>
      </c>
      <c r="O207" s="106">
        <v>20</v>
      </c>
      <c r="P207" s="106" t="s">
        <v>151</v>
      </c>
      <c r="V207" s="109" t="s">
        <v>105</v>
      </c>
      <c r="X207" s="103" t="s">
        <v>483</v>
      </c>
      <c r="Y207" s="103" t="s">
        <v>483</v>
      </c>
      <c r="Z207" s="106" t="s">
        <v>485</v>
      </c>
      <c r="AA207" s="103" t="s">
        <v>151</v>
      </c>
      <c r="AB207" s="106">
        <v>2</v>
      </c>
      <c r="AJ207" s="78" t="s">
        <v>345</v>
      </c>
      <c r="AK207" s="78" t="s">
        <v>155</v>
      </c>
    </row>
    <row r="208" spans="1:37" ht="25.5">
      <c r="A208" s="101">
        <v>73</v>
      </c>
      <c r="B208" s="102" t="s">
        <v>468</v>
      </c>
      <c r="C208" s="103" t="s">
        <v>486</v>
      </c>
      <c r="D208" s="104" t="s">
        <v>487</v>
      </c>
      <c r="E208" s="105">
        <v>0</v>
      </c>
      <c r="F208" s="106" t="s">
        <v>58</v>
      </c>
      <c r="G208" s="107">
        <v>0</v>
      </c>
      <c r="H208" s="107">
        <f>ROUND(E208*G208,2)</f>
        <v>0</v>
      </c>
      <c r="J208" s="107">
        <f>ROUND(E208*G208,2)</f>
        <v>0</v>
      </c>
      <c r="L208" s="108">
        <f>E208*K208</f>
        <v>0</v>
      </c>
      <c r="N208" s="105">
        <f>E208*M208</f>
        <v>0</v>
      </c>
      <c r="O208" s="106">
        <v>20</v>
      </c>
      <c r="P208" s="106" t="s">
        <v>151</v>
      </c>
      <c r="V208" s="109" t="s">
        <v>271</v>
      </c>
      <c r="X208" s="103" t="s">
        <v>488</v>
      </c>
      <c r="Y208" s="103" t="s">
        <v>486</v>
      </c>
      <c r="Z208" s="106" t="s">
        <v>472</v>
      </c>
      <c r="AB208" s="106" t="s">
        <v>88</v>
      </c>
      <c r="AJ208" s="78" t="s">
        <v>274</v>
      </c>
      <c r="AK208" s="78" t="s">
        <v>155</v>
      </c>
    </row>
    <row r="209" spans="1:37">
      <c r="D209" s="163" t="s">
        <v>489</v>
      </c>
      <c r="E209" s="164">
        <f>J209</f>
        <v>0</v>
      </c>
      <c r="G209" s="107">
        <v>0</v>
      </c>
      <c r="H209" s="164">
        <f>SUM(H200:H208)</f>
        <v>0</v>
      </c>
      <c r="I209" s="164">
        <f>SUM(I200:I208)</f>
        <v>0</v>
      </c>
      <c r="J209" s="164">
        <f>SUM(J200:J208)</f>
        <v>0</v>
      </c>
      <c r="L209" s="165">
        <f>SUM(L200:L208)</f>
        <v>0.33970852999999995</v>
      </c>
      <c r="N209" s="166">
        <f>SUM(N200:N208)</f>
        <v>0</v>
      </c>
      <c r="W209" s="105">
        <f>SUM(W200:W208)</f>
        <v>22.867000000000001</v>
      </c>
    </row>
    <row r="211" spans="1:37">
      <c r="B211" s="103" t="s">
        <v>490</v>
      </c>
    </row>
    <row r="212" spans="1:37" ht="25.5">
      <c r="A212" s="101">
        <v>74</v>
      </c>
      <c r="B212" s="102" t="s">
        <v>450</v>
      </c>
      <c r="C212" s="103" t="s">
        <v>491</v>
      </c>
      <c r="D212" s="104" t="s">
        <v>492</v>
      </c>
      <c r="E212" s="105">
        <v>210.13200000000001</v>
      </c>
      <c r="F212" s="106" t="s">
        <v>150</v>
      </c>
      <c r="G212" s="107">
        <v>0</v>
      </c>
      <c r="H212" s="107">
        <f>ROUND(E212*G212,2)</f>
        <v>0</v>
      </c>
      <c r="J212" s="107">
        <f>ROUND(E212*G212,2)</f>
        <v>0</v>
      </c>
      <c r="K212" s="108">
        <v>3.6700000000000001E-3</v>
      </c>
      <c r="L212" s="108">
        <f>E212*K212</f>
        <v>0.77118444000000008</v>
      </c>
      <c r="N212" s="105">
        <f>E212*M212</f>
        <v>0</v>
      </c>
      <c r="O212" s="106">
        <v>20</v>
      </c>
      <c r="P212" s="106" t="s">
        <v>151</v>
      </c>
      <c r="V212" s="109" t="s">
        <v>271</v>
      </c>
      <c r="W212" s="105">
        <v>207.821</v>
      </c>
      <c r="X212" s="103" t="s">
        <v>493</v>
      </c>
      <c r="Y212" s="103" t="s">
        <v>491</v>
      </c>
      <c r="Z212" s="106" t="s">
        <v>210</v>
      </c>
      <c r="AB212" s="106" t="s">
        <v>88</v>
      </c>
      <c r="AJ212" s="78" t="s">
        <v>274</v>
      </c>
      <c r="AK212" s="78" t="s">
        <v>155</v>
      </c>
    </row>
    <row r="213" spans="1:37" ht="25.5">
      <c r="D213" s="157" t="s">
        <v>494</v>
      </c>
      <c r="E213" s="158"/>
      <c r="F213" s="159"/>
      <c r="H213" s="160"/>
      <c r="I213" s="160"/>
      <c r="J213" s="160"/>
      <c r="K213" s="161"/>
      <c r="L213" s="161"/>
      <c r="M213" s="158"/>
      <c r="N213" s="158"/>
      <c r="O213" s="159"/>
      <c r="P213" s="159"/>
      <c r="Q213" s="158"/>
      <c r="R213" s="158"/>
      <c r="S213" s="158"/>
      <c r="T213" s="162"/>
      <c r="U213" s="162"/>
      <c r="V213" s="162" t="s">
        <v>0</v>
      </c>
      <c r="W213" s="158"/>
      <c r="X213" s="159"/>
    </row>
    <row r="214" spans="1:37" ht="25.5">
      <c r="D214" s="157" t="s">
        <v>495</v>
      </c>
      <c r="E214" s="158"/>
      <c r="F214" s="159"/>
      <c r="H214" s="160"/>
      <c r="I214" s="160"/>
      <c r="J214" s="160"/>
      <c r="K214" s="161"/>
      <c r="L214" s="161"/>
      <c r="M214" s="158"/>
      <c r="N214" s="158"/>
      <c r="O214" s="159"/>
      <c r="P214" s="159"/>
      <c r="Q214" s="158"/>
      <c r="R214" s="158"/>
      <c r="S214" s="158"/>
      <c r="T214" s="162"/>
      <c r="U214" s="162"/>
      <c r="V214" s="162" t="s">
        <v>0</v>
      </c>
      <c r="W214" s="158"/>
      <c r="X214" s="159"/>
    </row>
    <row r="215" spans="1:37" ht="25.5">
      <c r="D215" s="157" t="s">
        <v>496</v>
      </c>
      <c r="E215" s="158"/>
      <c r="F215" s="159"/>
      <c r="H215" s="160"/>
      <c r="I215" s="160"/>
      <c r="J215" s="160"/>
      <c r="K215" s="161"/>
      <c r="L215" s="161"/>
      <c r="M215" s="158"/>
      <c r="N215" s="158"/>
      <c r="O215" s="159"/>
      <c r="P215" s="159"/>
      <c r="Q215" s="158"/>
      <c r="R215" s="158"/>
      <c r="S215" s="158"/>
      <c r="T215" s="162"/>
      <c r="U215" s="162"/>
      <c r="V215" s="162" t="s">
        <v>0</v>
      </c>
      <c r="W215" s="158"/>
      <c r="X215" s="159"/>
    </row>
    <row r="216" spans="1:37" ht="25.5">
      <c r="D216" s="157" t="s">
        <v>497</v>
      </c>
      <c r="E216" s="158"/>
      <c r="F216" s="159"/>
      <c r="H216" s="160"/>
      <c r="I216" s="160"/>
      <c r="J216" s="160"/>
      <c r="K216" s="161"/>
      <c r="L216" s="161"/>
      <c r="M216" s="158"/>
      <c r="N216" s="158"/>
      <c r="O216" s="159"/>
      <c r="P216" s="159"/>
      <c r="Q216" s="158"/>
      <c r="R216" s="158"/>
      <c r="S216" s="158"/>
      <c r="T216" s="162"/>
      <c r="U216" s="162"/>
      <c r="V216" s="162" t="s">
        <v>0</v>
      </c>
      <c r="W216" s="158"/>
      <c r="X216" s="159"/>
    </row>
    <row r="217" spans="1:37">
      <c r="A217" s="101">
        <v>75</v>
      </c>
      <c r="B217" s="102" t="s">
        <v>340</v>
      </c>
      <c r="C217" s="103" t="s">
        <v>498</v>
      </c>
      <c r="D217" s="104" t="s">
        <v>499</v>
      </c>
      <c r="E217" s="105">
        <v>231.14500000000001</v>
      </c>
      <c r="F217" s="106" t="s">
        <v>150</v>
      </c>
      <c r="G217" s="107">
        <v>0</v>
      </c>
      <c r="I217" s="107">
        <f>ROUND(E217*G217,2)</f>
        <v>0</v>
      </c>
      <c r="J217" s="107">
        <f>ROUND(E217*G217,2)</f>
        <v>0</v>
      </c>
      <c r="K217" s="108">
        <v>1.67E-2</v>
      </c>
      <c r="L217" s="108">
        <f>E217*K217</f>
        <v>3.8601215</v>
      </c>
      <c r="N217" s="105">
        <f>E217*M217</f>
        <v>0</v>
      </c>
      <c r="O217" s="106">
        <v>20</v>
      </c>
      <c r="P217" s="106" t="s">
        <v>151</v>
      </c>
      <c r="V217" s="109" t="s">
        <v>105</v>
      </c>
      <c r="X217" s="103" t="s">
        <v>498</v>
      </c>
      <c r="Y217" s="103" t="s">
        <v>498</v>
      </c>
      <c r="Z217" s="106" t="s">
        <v>458</v>
      </c>
      <c r="AA217" s="103" t="s">
        <v>151</v>
      </c>
      <c r="AB217" s="106">
        <v>8</v>
      </c>
      <c r="AJ217" s="78" t="s">
        <v>345</v>
      </c>
      <c r="AK217" s="78" t="s">
        <v>155</v>
      </c>
    </row>
    <row r="218" spans="1:37">
      <c r="D218" s="157" t="s">
        <v>500</v>
      </c>
      <c r="E218" s="158"/>
      <c r="F218" s="159"/>
      <c r="H218" s="160"/>
      <c r="I218" s="160"/>
      <c r="J218" s="160"/>
      <c r="K218" s="161"/>
      <c r="L218" s="161"/>
      <c r="M218" s="158"/>
      <c r="N218" s="158"/>
      <c r="O218" s="159"/>
      <c r="P218" s="159"/>
      <c r="Q218" s="158"/>
      <c r="R218" s="158"/>
      <c r="S218" s="158"/>
      <c r="T218" s="162"/>
      <c r="U218" s="162"/>
      <c r="V218" s="162" t="s">
        <v>0</v>
      </c>
      <c r="W218" s="158"/>
      <c r="X218" s="159"/>
    </row>
    <row r="219" spans="1:37">
      <c r="A219" s="101">
        <v>76</v>
      </c>
      <c r="B219" s="102" t="s">
        <v>450</v>
      </c>
      <c r="C219" s="103" t="s">
        <v>501</v>
      </c>
      <c r="D219" s="104" t="s">
        <v>502</v>
      </c>
      <c r="E219" s="105">
        <v>145</v>
      </c>
      <c r="F219" s="106" t="s">
        <v>205</v>
      </c>
      <c r="G219" s="107">
        <v>0</v>
      </c>
      <c r="H219" s="107">
        <f>ROUND(E219*G219,2)</f>
        <v>0</v>
      </c>
      <c r="J219" s="107">
        <f>ROUND(E219*G219,2)</f>
        <v>0</v>
      </c>
      <c r="K219" s="108">
        <v>3.1E-4</v>
      </c>
      <c r="L219" s="108">
        <f>E219*K219</f>
        <v>4.4949999999999997E-2</v>
      </c>
      <c r="N219" s="105">
        <f>E219*M219</f>
        <v>0</v>
      </c>
      <c r="O219" s="106">
        <v>20</v>
      </c>
      <c r="P219" s="106" t="s">
        <v>151</v>
      </c>
      <c r="V219" s="109" t="s">
        <v>271</v>
      </c>
      <c r="W219" s="105">
        <v>71.92</v>
      </c>
      <c r="X219" s="103" t="s">
        <v>503</v>
      </c>
      <c r="Y219" s="103" t="s">
        <v>501</v>
      </c>
      <c r="Z219" s="106" t="s">
        <v>454</v>
      </c>
      <c r="AB219" s="106" t="s">
        <v>88</v>
      </c>
      <c r="AJ219" s="78" t="s">
        <v>274</v>
      </c>
      <c r="AK219" s="78" t="s">
        <v>155</v>
      </c>
    </row>
    <row r="220" spans="1:37" ht="25.5">
      <c r="A220" s="101">
        <v>77</v>
      </c>
      <c r="B220" s="102" t="s">
        <v>450</v>
      </c>
      <c r="C220" s="103" t="s">
        <v>504</v>
      </c>
      <c r="D220" s="104" t="s">
        <v>505</v>
      </c>
      <c r="E220" s="105">
        <v>0</v>
      </c>
      <c r="F220" s="106" t="s">
        <v>58</v>
      </c>
      <c r="G220" s="107">
        <v>0</v>
      </c>
      <c r="H220" s="107">
        <f>ROUND(E220*G220,2)</f>
        <v>0</v>
      </c>
      <c r="J220" s="107">
        <f>ROUND(E220*G220,2)</f>
        <v>0</v>
      </c>
      <c r="L220" s="108">
        <f>E220*K220</f>
        <v>0</v>
      </c>
      <c r="N220" s="105">
        <f>E220*M220</f>
        <v>0</v>
      </c>
      <c r="O220" s="106">
        <v>20</v>
      </c>
      <c r="P220" s="106" t="s">
        <v>151</v>
      </c>
      <c r="V220" s="109" t="s">
        <v>271</v>
      </c>
      <c r="X220" s="103" t="s">
        <v>506</v>
      </c>
      <c r="Y220" s="103" t="s">
        <v>504</v>
      </c>
      <c r="Z220" s="106" t="s">
        <v>454</v>
      </c>
      <c r="AB220" s="106" t="s">
        <v>88</v>
      </c>
      <c r="AJ220" s="78" t="s">
        <v>274</v>
      </c>
      <c r="AK220" s="78" t="s">
        <v>155</v>
      </c>
    </row>
    <row r="221" spans="1:37">
      <c r="D221" s="163" t="s">
        <v>507</v>
      </c>
      <c r="E221" s="164">
        <f>J221</f>
        <v>0</v>
      </c>
      <c r="G221" s="107">
        <v>0</v>
      </c>
      <c r="H221" s="164">
        <f>SUM(H211:H220)</f>
        <v>0</v>
      </c>
      <c r="I221" s="164">
        <f>SUM(I211:I220)</f>
        <v>0</v>
      </c>
      <c r="J221" s="164">
        <f>SUM(J211:J220)</f>
        <v>0</v>
      </c>
      <c r="L221" s="165">
        <f>SUM(L211:L220)</f>
        <v>4.6762559399999999</v>
      </c>
      <c r="N221" s="166">
        <f>SUM(N211:N220)</f>
        <v>0</v>
      </c>
      <c r="W221" s="105">
        <f>SUM(W211:W220)</f>
        <v>279.74099999999999</v>
      </c>
    </row>
    <row r="223" spans="1:37">
      <c r="B223" s="103" t="s">
        <v>508</v>
      </c>
    </row>
    <row r="224" spans="1:37" ht="25.5">
      <c r="A224" s="101">
        <v>78</v>
      </c>
      <c r="B224" s="102" t="s">
        <v>509</v>
      </c>
      <c r="C224" s="103" t="s">
        <v>510</v>
      </c>
      <c r="D224" s="104" t="s">
        <v>511</v>
      </c>
      <c r="E224" s="105">
        <v>824.49900000000002</v>
      </c>
      <c r="F224" s="106" t="s">
        <v>150</v>
      </c>
      <c r="G224" s="107">
        <v>0</v>
      </c>
      <c r="H224" s="107">
        <f>ROUND(E224*G224,2)</f>
        <v>0</v>
      </c>
      <c r="J224" s="107">
        <f>ROUND(E224*G224,2)</f>
        <v>0</v>
      </c>
      <c r="L224" s="108">
        <f>E224*K224</f>
        <v>0</v>
      </c>
      <c r="N224" s="105">
        <f>E224*M224</f>
        <v>0</v>
      </c>
      <c r="O224" s="106">
        <v>20</v>
      </c>
      <c r="P224" s="106" t="s">
        <v>151</v>
      </c>
      <c r="V224" s="109" t="s">
        <v>271</v>
      </c>
      <c r="W224" s="105">
        <v>78.326999999999998</v>
      </c>
      <c r="X224" s="103" t="s">
        <v>512</v>
      </c>
      <c r="Y224" s="103" t="s">
        <v>510</v>
      </c>
      <c r="Z224" s="106" t="s">
        <v>197</v>
      </c>
      <c r="AB224" s="106" t="s">
        <v>88</v>
      </c>
      <c r="AJ224" s="78" t="s">
        <v>274</v>
      </c>
      <c r="AK224" s="78" t="s">
        <v>155</v>
      </c>
    </row>
    <row r="225" spans="1:37">
      <c r="D225" s="157" t="s">
        <v>513</v>
      </c>
      <c r="E225" s="158"/>
      <c r="F225" s="159"/>
      <c r="H225" s="160"/>
      <c r="I225" s="160"/>
      <c r="J225" s="160"/>
      <c r="K225" s="161"/>
      <c r="L225" s="161"/>
      <c r="M225" s="158"/>
      <c r="N225" s="158"/>
      <c r="O225" s="159"/>
      <c r="P225" s="159"/>
      <c r="Q225" s="158"/>
      <c r="R225" s="158"/>
      <c r="S225" s="158"/>
      <c r="T225" s="162"/>
      <c r="U225" s="162"/>
      <c r="V225" s="162" t="s">
        <v>0</v>
      </c>
      <c r="W225" s="158"/>
      <c r="X225" s="159"/>
    </row>
    <row r="226" spans="1:37">
      <c r="D226" s="157" t="s">
        <v>514</v>
      </c>
      <c r="E226" s="158"/>
      <c r="F226" s="159"/>
      <c r="H226" s="160"/>
      <c r="I226" s="160"/>
      <c r="J226" s="160"/>
      <c r="K226" s="161"/>
      <c r="L226" s="161"/>
      <c r="M226" s="158"/>
      <c r="N226" s="158"/>
      <c r="O226" s="159"/>
      <c r="P226" s="159"/>
      <c r="Q226" s="158"/>
      <c r="R226" s="158"/>
      <c r="S226" s="158"/>
      <c r="T226" s="162"/>
      <c r="U226" s="162"/>
      <c r="V226" s="162" t="s">
        <v>0</v>
      </c>
      <c r="W226" s="158"/>
      <c r="X226" s="159"/>
    </row>
    <row r="227" spans="1:37" ht="25.5">
      <c r="A227" s="101">
        <v>79</v>
      </c>
      <c r="B227" s="102" t="s">
        <v>509</v>
      </c>
      <c r="C227" s="103" t="s">
        <v>515</v>
      </c>
      <c r="D227" s="104" t="s">
        <v>516</v>
      </c>
      <c r="E227" s="105">
        <v>618.02599999999995</v>
      </c>
      <c r="F227" s="106" t="s">
        <v>150</v>
      </c>
      <c r="G227" s="107">
        <v>0</v>
      </c>
      <c r="H227" s="107">
        <f>ROUND(E227*G227,2)</f>
        <v>0</v>
      </c>
      <c r="J227" s="107">
        <f>ROUND(E227*G227,2)</f>
        <v>0</v>
      </c>
      <c r="K227" s="108">
        <v>1.4999999999999999E-4</v>
      </c>
      <c r="L227" s="108">
        <f>E227*K227</f>
        <v>9.2703899999999978E-2</v>
      </c>
      <c r="N227" s="105">
        <f>E227*M227</f>
        <v>0</v>
      </c>
      <c r="O227" s="106">
        <v>20</v>
      </c>
      <c r="P227" s="106" t="s">
        <v>151</v>
      </c>
      <c r="V227" s="109" t="s">
        <v>271</v>
      </c>
      <c r="W227" s="105">
        <v>25.957000000000001</v>
      </c>
      <c r="X227" s="103" t="s">
        <v>517</v>
      </c>
      <c r="Y227" s="103" t="s">
        <v>515</v>
      </c>
      <c r="Z227" s="106" t="s">
        <v>518</v>
      </c>
      <c r="AB227" s="106" t="s">
        <v>88</v>
      </c>
      <c r="AJ227" s="78" t="s">
        <v>274</v>
      </c>
      <c r="AK227" s="78" t="s">
        <v>155</v>
      </c>
    </row>
    <row r="228" spans="1:37">
      <c r="D228" s="167" t="s">
        <v>519</v>
      </c>
      <c r="E228" s="168"/>
      <c r="F228" s="169"/>
      <c r="H228" s="170"/>
      <c r="I228" s="170"/>
      <c r="J228" s="170"/>
      <c r="K228" s="171"/>
      <c r="L228" s="171"/>
      <c r="M228" s="168"/>
      <c r="N228" s="168"/>
      <c r="O228" s="169"/>
      <c r="P228" s="169"/>
      <c r="Q228" s="168"/>
      <c r="R228" s="168"/>
      <c r="S228" s="168"/>
      <c r="T228" s="172"/>
      <c r="U228" s="172"/>
      <c r="V228" s="172" t="s">
        <v>1</v>
      </c>
      <c r="W228" s="168"/>
      <c r="X228" s="169"/>
    </row>
    <row r="229" spans="1:37">
      <c r="A229" s="101">
        <v>80</v>
      </c>
      <c r="B229" s="102" t="s">
        <v>509</v>
      </c>
      <c r="C229" s="103" t="s">
        <v>520</v>
      </c>
      <c r="D229" s="104" t="s">
        <v>521</v>
      </c>
      <c r="E229" s="105">
        <v>618.02599999999995</v>
      </c>
      <c r="F229" s="106" t="s">
        <v>150</v>
      </c>
      <c r="G229" s="107">
        <v>0</v>
      </c>
      <c r="H229" s="107">
        <f>ROUND(E229*G229,2)</f>
        <v>0</v>
      </c>
      <c r="J229" s="107">
        <f>ROUND(E229*G229,2)</f>
        <v>0</v>
      </c>
      <c r="K229" s="108">
        <v>2.9999999999999997E-4</v>
      </c>
      <c r="L229" s="108">
        <f>E229*K229</f>
        <v>0.18540779999999996</v>
      </c>
      <c r="N229" s="105">
        <f>E229*M229</f>
        <v>0</v>
      </c>
      <c r="O229" s="106">
        <v>20</v>
      </c>
      <c r="P229" s="106" t="s">
        <v>151</v>
      </c>
      <c r="V229" s="109" t="s">
        <v>271</v>
      </c>
      <c r="W229" s="105">
        <v>79.106999999999999</v>
      </c>
      <c r="X229" s="103" t="s">
        <v>522</v>
      </c>
      <c r="Y229" s="103" t="s">
        <v>520</v>
      </c>
      <c r="Z229" s="106" t="s">
        <v>518</v>
      </c>
      <c r="AB229" s="106" t="s">
        <v>88</v>
      </c>
      <c r="AJ229" s="78" t="s">
        <v>274</v>
      </c>
      <c r="AK229" s="78" t="s">
        <v>155</v>
      </c>
    </row>
    <row r="230" spans="1:37">
      <c r="D230" s="163" t="s">
        <v>523</v>
      </c>
      <c r="E230" s="164">
        <f>J230</f>
        <v>0</v>
      </c>
      <c r="G230" s="107">
        <v>0</v>
      </c>
      <c r="H230" s="164">
        <f>SUM(H223:H229)</f>
        <v>0</v>
      </c>
      <c r="I230" s="164">
        <f>SUM(I223:I229)</f>
        <v>0</v>
      </c>
      <c r="J230" s="164">
        <f>SUM(J223:J229)</f>
        <v>0</v>
      </c>
      <c r="L230" s="165">
        <f>SUM(L223:L229)</f>
        <v>0.27811169999999996</v>
      </c>
      <c r="N230" s="166">
        <f>SUM(N223:N229)</f>
        <v>0</v>
      </c>
      <c r="W230" s="105">
        <f>SUM(W223:W229)</f>
        <v>183.39099999999999</v>
      </c>
    </row>
    <row r="232" spans="1:37">
      <c r="D232" s="163" t="s">
        <v>524</v>
      </c>
      <c r="E232" s="166">
        <f>J232</f>
        <v>0</v>
      </c>
      <c r="G232" s="107">
        <v>0</v>
      </c>
      <c r="H232" s="164">
        <f>+H96+H128+H139+H163+H178+H186+H198+H209+H221+H230</f>
        <v>0</v>
      </c>
      <c r="I232" s="164">
        <f>+I96+I128+I139+I163+I178+I186+I198+I209+I221+I230</f>
        <v>0</v>
      </c>
      <c r="J232" s="164">
        <f>+J96+J128+J139+J163+J178+J186+J198+J209+J221+J230</f>
        <v>0</v>
      </c>
      <c r="L232" s="165">
        <f>+L96+L128+L139+L163+L178+L186+L198+L209+L221+L230</f>
        <v>12.77622712</v>
      </c>
      <c r="N232" s="166">
        <f>+N96+N128+N139+N163+N178+N186+N198+N209+N221+N230</f>
        <v>0.504</v>
      </c>
      <c r="W232" s="105">
        <f>+W96+W128+W139+W163+W178+W186+W198+W209+W221+W230</f>
        <v>904.59199999999998</v>
      </c>
    </row>
    <row r="234" spans="1:37">
      <c r="B234" s="156" t="s">
        <v>525</v>
      </c>
    </row>
    <row r="235" spans="1:37">
      <c r="B235" s="103" t="s">
        <v>526</v>
      </c>
    </row>
    <row r="236" spans="1:37">
      <c r="A236" s="101">
        <v>81</v>
      </c>
      <c r="B236" s="102" t="s">
        <v>527</v>
      </c>
      <c r="C236" s="103" t="s">
        <v>528</v>
      </c>
      <c r="D236" s="104" t="s">
        <v>577</v>
      </c>
      <c r="E236" s="105">
        <v>1</v>
      </c>
      <c r="F236" s="106" t="s">
        <v>15</v>
      </c>
      <c r="G236" s="107">
        <v>0</v>
      </c>
      <c r="H236" s="107">
        <f>ROUND(E236*G236,2)</f>
        <v>0</v>
      </c>
      <c r="J236" s="107">
        <f>ROUND(E236*G236,2)</f>
        <v>0</v>
      </c>
      <c r="L236" s="108">
        <f>E236*K236</f>
        <v>0</v>
      </c>
      <c r="N236" s="105">
        <f>E236*M236</f>
        <v>0</v>
      </c>
      <c r="O236" s="106">
        <v>20</v>
      </c>
      <c r="P236" s="106" t="s">
        <v>151</v>
      </c>
      <c r="V236" s="109" t="s">
        <v>529</v>
      </c>
      <c r="X236" s="103" t="s">
        <v>530</v>
      </c>
      <c r="Y236" s="103" t="s">
        <v>528</v>
      </c>
      <c r="Z236" s="106" t="s">
        <v>210</v>
      </c>
      <c r="AB236" s="106">
        <v>7</v>
      </c>
      <c r="AJ236" s="78" t="s">
        <v>531</v>
      </c>
      <c r="AK236" s="78" t="s">
        <v>155</v>
      </c>
    </row>
    <row r="237" spans="1:37">
      <c r="D237" s="167" t="s">
        <v>532</v>
      </c>
      <c r="E237" s="168"/>
      <c r="F237" s="169"/>
      <c r="H237" s="170"/>
      <c r="I237" s="170"/>
      <c r="J237" s="170"/>
      <c r="K237" s="171"/>
      <c r="L237" s="171"/>
      <c r="M237" s="168"/>
      <c r="N237" s="168"/>
      <c r="O237" s="169"/>
      <c r="P237" s="169"/>
      <c r="Q237" s="168"/>
      <c r="R237" s="168"/>
      <c r="S237" s="168"/>
      <c r="T237" s="172"/>
      <c r="U237" s="172"/>
      <c r="V237" s="172" t="s">
        <v>1</v>
      </c>
      <c r="W237" s="168"/>
      <c r="X237" s="169"/>
    </row>
    <row r="238" spans="1:37">
      <c r="A238" s="101">
        <v>82</v>
      </c>
      <c r="B238" s="102" t="s">
        <v>527</v>
      </c>
      <c r="C238" s="103" t="s">
        <v>533</v>
      </c>
      <c r="D238" s="104" t="s">
        <v>534</v>
      </c>
      <c r="E238" s="105">
        <v>1</v>
      </c>
      <c r="F238" s="106" t="s">
        <v>15</v>
      </c>
      <c r="G238" s="107">
        <v>0</v>
      </c>
      <c r="H238" s="107">
        <f>ROUND(E238*G238,2)</f>
        <v>0</v>
      </c>
      <c r="J238" s="107">
        <f>ROUND(E238*G238,2)</f>
        <v>0</v>
      </c>
      <c r="L238" s="108">
        <f>E238*K238</f>
        <v>0</v>
      </c>
      <c r="N238" s="105">
        <f>E238*M238</f>
        <v>0</v>
      </c>
      <c r="O238" s="106">
        <v>20</v>
      </c>
      <c r="P238" s="106" t="s">
        <v>151</v>
      </c>
      <c r="V238" s="109" t="s">
        <v>529</v>
      </c>
      <c r="X238" s="103" t="s">
        <v>535</v>
      </c>
      <c r="Y238" s="103" t="s">
        <v>533</v>
      </c>
      <c r="Z238" s="106" t="s">
        <v>210</v>
      </c>
      <c r="AB238" s="106">
        <v>7</v>
      </c>
      <c r="AJ238" s="78" t="s">
        <v>531</v>
      </c>
      <c r="AK238" s="78" t="s">
        <v>155</v>
      </c>
    </row>
    <row r="239" spans="1:37" ht="14.25" customHeight="1">
      <c r="D239" s="167" t="s">
        <v>578</v>
      </c>
      <c r="E239" s="168"/>
      <c r="F239" s="169"/>
      <c r="H239" s="170"/>
      <c r="I239" s="170"/>
      <c r="J239" s="170"/>
      <c r="K239" s="171"/>
      <c r="L239" s="171"/>
      <c r="M239" s="168"/>
      <c r="N239" s="168"/>
      <c r="O239" s="169"/>
      <c r="P239" s="169"/>
      <c r="Q239" s="168"/>
      <c r="R239" s="168"/>
      <c r="S239" s="168"/>
      <c r="T239" s="172"/>
      <c r="U239" s="172"/>
      <c r="V239" s="172" t="s">
        <v>1</v>
      </c>
      <c r="W239" s="168"/>
      <c r="X239" s="169"/>
    </row>
    <row r="240" spans="1:37">
      <c r="D240" s="167" t="s">
        <v>583</v>
      </c>
      <c r="E240" s="168"/>
      <c r="F240" s="169"/>
      <c r="H240" s="170"/>
      <c r="I240" s="170"/>
      <c r="J240" s="170"/>
      <c r="K240" s="171"/>
      <c r="L240" s="171"/>
      <c r="M240" s="168"/>
      <c r="N240" s="168"/>
      <c r="O240" s="169"/>
      <c r="P240" s="169"/>
      <c r="Q240" s="168"/>
      <c r="R240" s="168"/>
      <c r="S240" s="168"/>
      <c r="T240" s="172"/>
      <c r="U240" s="172"/>
      <c r="V240" s="172" t="s">
        <v>1</v>
      </c>
      <c r="W240" s="168"/>
      <c r="X240" s="169"/>
    </row>
    <row r="241" spans="1:37">
      <c r="A241" s="101">
        <v>83</v>
      </c>
      <c r="B241" s="102" t="s">
        <v>527</v>
      </c>
      <c r="C241" s="103" t="s">
        <v>536</v>
      </c>
      <c r="D241" s="104" t="s">
        <v>580</v>
      </c>
      <c r="E241" s="105">
        <v>1</v>
      </c>
      <c r="F241" s="106" t="s">
        <v>15</v>
      </c>
      <c r="G241" s="107">
        <v>0</v>
      </c>
      <c r="H241" s="107">
        <f>ROUND(E241*G241,2)</f>
        <v>0</v>
      </c>
      <c r="J241" s="107">
        <f>ROUND(E241*G241,2)</f>
        <v>0</v>
      </c>
      <c r="L241" s="108">
        <f>E241*K241</f>
        <v>0</v>
      </c>
      <c r="N241" s="105">
        <f>E241*M241</f>
        <v>0</v>
      </c>
      <c r="O241" s="106">
        <v>20</v>
      </c>
      <c r="P241" s="106" t="s">
        <v>151</v>
      </c>
      <c r="V241" s="109" t="s">
        <v>529</v>
      </c>
      <c r="X241" s="103" t="s">
        <v>537</v>
      </c>
      <c r="Y241" s="103" t="s">
        <v>536</v>
      </c>
      <c r="Z241" s="106" t="s">
        <v>210</v>
      </c>
      <c r="AB241" s="106">
        <v>7</v>
      </c>
      <c r="AJ241" s="78" t="s">
        <v>531</v>
      </c>
      <c r="AK241" s="78" t="s">
        <v>155</v>
      </c>
    </row>
    <row r="242" spans="1:37">
      <c r="D242" s="167" t="s">
        <v>582</v>
      </c>
      <c r="E242" s="168"/>
      <c r="F242" s="169"/>
      <c r="H242" s="170"/>
      <c r="I242" s="170"/>
      <c r="J242" s="170"/>
      <c r="K242" s="171"/>
      <c r="L242" s="171"/>
      <c r="M242" s="168"/>
      <c r="N242" s="168"/>
      <c r="O242" s="169"/>
      <c r="P242" s="169"/>
      <c r="Q242" s="168"/>
      <c r="R242" s="168"/>
      <c r="S242" s="168"/>
      <c r="T242" s="172"/>
      <c r="U242" s="172"/>
      <c r="V242" s="172" t="s">
        <v>1</v>
      </c>
      <c r="W242" s="168"/>
      <c r="X242" s="169"/>
    </row>
    <row r="243" spans="1:37">
      <c r="D243" s="167" t="s">
        <v>584</v>
      </c>
      <c r="E243" s="168"/>
      <c r="F243" s="169"/>
      <c r="H243" s="170"/>
      <c r="I243" s="170"/>
      <c r="J243" s="170"/>
      <c r="K243" s="171"/>
      <c r="L243" s="171"/>
      <c r="M243" s="168"/>
      <c r="N243" s="168"/>
      <c r="O243" s="169"/>
      <c r="P243" s="169"/>
      <c r="Q243" s="168"/>
      <c r="R243" s="168"/>
      <c r="S243" s="168"/>
      <c r="T243" s="172"/>
      <c r="U243" s="172"/>
      <c r="V243" s="172" t="s">
        <v>1</v>
      </c>
      <c r="W243" s="168"/>
      <c r="X243" s="169"/>
    </row>
    <row r="244" spans="1:37" ht="25.5">
      <c r="A244" s="101">
        <v>84</v>
      </c>
      <c r="B244" s="102" t="s">
        <v>527</v>
      </c>
      <c r="C244" s="103" t="s">
        <v>538</v>
      </c>
      <c r="D244" s="104" t="s">
        <v>539</v>
      </c>
      <c r="E244" s="105">
        <v>1</v>
      </c>
      <c r="F244" s="106" t="s">
        <v>15</v>
      </c>
      <c r="G244" s="107">
        <v>0</v>
      </c>
      <c r="H244" s="107">
        <f>ROUND(E244*G244,2)</f>
        <v>0</v>
      </c>
      <c r="J244" s="107">
        <f>ROUND(E244*G244,2)</f>
        <v>0</v>
      </c>
      <c r="L244" s="108">
        <f>E244*K244</f>
        <v>0</v>
      </c>
      <c r="N244" s="105">
        <f>E244*M244</f>
        <v>0</v>
      </c>
      <c r="O244" s="106">
        <v>20</v>
      </c>
      <c r="P244" s="106" t="s">
        <v>151</v>
      </c>
      <c r="V244" s="109" t="s">
        <v>529</v>
      </c>
      <c r="W244" s="105">
        <v>1</v>
      </c>
      <c r="X244" s="103" t="s">
        <v>540</v>
      </c>
      <c r="Y244" s="103" t="s">
        <v>538</v>
      </c>
      <c r="Z244" s="106" t="s">
        <v>541</v>
      </c>
      <c r="AB244" s="106">
        <v>7</v>
      </c>
      <c r="AJ244" s="78" t="s">
        <v>531</v>
      </c>
      <c r="AK244" s="78" t="s">
        <v>155</v>
      </c>
    </row>
    <row r="245" spans="1:37">
      <c r="A245" s="101">
        <v>85</v>
      </c>
      <c r="B245" s="102" t="s">
        <v>527</v>
      </c>
      <c r="C245" s="103" t="s">
        <v>542</v>
      </c>
      <c r="D245" s="104" t="s">
        <v>543</v>
      </c>
      <c r="E245" s="105">
        <v>0</v>
      </c>
      <c r="F245" s="106" t="s">
        <v>58</v>
      </c>
      <c r="G245" s="107">
        <v>0</v>
      </c>
      <c r="H245" s="107">
        <f>ROUND(E245*G245,2)</f>
        <v>0</v>
      </c>
      <c r="J245" s="107">
        <f>ROUND(E245*G245,2)</f>
        <v>0</v>
      </c>
      <c r="L245" s="108">
        <f>E245*K245</f>
        <v>0</v>
      </c>
      <c r="N245" s="105">
        <f>E245*M245</f>
        <v>0</v>
      </c>
      <c r="O245" s="106">
        <v>20</v>
      </c>
      <c r="P245" s="106" t="s">
        <v>151</v>
      </c>
      <c r="V245" s="109" t="s">
        <v>529</v>
      </c>
      <c r="X245" s="103" t="s">
        <v>544</v>
      </c>
      <c r="Y245" s="103" t="s">
        <v>542</v>
      </c>
      <c r="Z245" s="106" t="s">
        <v>541</v>
      </c>
      <c r="AB245" s="106" t="s">
        <v>88</v>
      </c>
      <c r="AJ245" s="78" t="s">
        <v>531</v>
      </c>
      <c r="AK245" s="78" t="s">
        <v>155</v>
      </c>
    </row>
    <row r="246" spans="1:37">
      <c r="D246" s="163" t="s">
        <v>545</v>
      </c>
      <c r="E246" s="164">
        <f>J246</f>
        <v>0</v>
      </c>
      <c r="G246" s="107">
        <v>0</v>
      </c>
      <c r="H246" s="164">
        <f>SUM(H234:H245)</f>
        <v>0</v>
      </c>
      <c r="I246" s="164">
        <f>SUM(I234:I245)</f>
        <v>0</v>
      </c>
      <c r="J246" s="164">
        <f>SUM(J234:J245)</f>
        <v>0</v>
      </c>
      <c r="L246" s="165">
        <f>SUM(L234:L245)</f>
        <v>0</v>
      </c>
      <c r="N246" s="166">
        <f>SUM(N234:N245)</f>
        <v>0</v>
      </c>
      <c r="W246" s="105">
        <f>SUM(W234:W245)</f>
        <v>1</v>
      </c>
    </row>
    <row r="248" spans="1:37">
      <c r="B248" s="103" t="s">
        <v>546</v>
      </c>
    </row>
    <row r="249" spans="1:37">
      <c r="A249" s="101">
        <v>86</v>
      </c>
      <c r="B249" s="102" t="s">
        <v>547</v>
      </c>
      <c r="C249" s="103" t="s">
        <v>548</v>
      </c>
      <c r="D249" s="104" t="s">
        <v>549</v>
      </c>
      <c r="E249" s="105">
        <v>6</v>
      </c>
      <c r="F249" s="106" t="s">
        <v>292</v>
      </c>
      <c r="G249" s="107">
        <v>0</v>
      </c>
      <c r="H249" s="107">
        <f>ROUND(E249*G249,2)</f>
        <v>0</v>
      </c>
      <c r="J249" s="107">
        <f>ROUND(E249*G249,2)</f>
        <v>0</v>
      </c>
      <c r="L249" s="108">
        <f>E249*K249</f>
        <v>0</v>
      </c>
      <c r="N249" s="105">
        <f>E249*M249</f>
        <v>0</v>
      </c>
      <c r="O249" s="106">
        <v>20</v>
      </c>
      <c r="P249" s="106" t="s">
        <v>151</v>
      </c>
      <c r="V249" s="109" t="s">
        <v>529</v>
      </c>
      <c r="X249" s="103" t="s">
        <v>548</v>
      </c>
      <c r="Y249" s="103" t="s">
        <v>548</v>
      </c>
      <c r="Z249" s="106" t="s">
        <v>210</v>
      </c>
      <c r="AB249" s="106" t="s">
        <v>88</v>
      </c>
      <c r="AJ249" s="78" t="s">
        <v>531</v>
      </c>
      <c r="AK249" s="78" t="s">
        <v>155</v>
      </c>
    </row>
    <row r="250" spans="1:37">
      <c r="D250" s="157" t="s">
        <v>302</v>
      </c>
      <c r="E250" s="158"/>
      <c r="F250" s="159"/>
      <c r="H250" s="160"/>
      <c r="I250" s="160"/>
      <c r="J250" s="160"/>
      <c r="K250" s="161"/>
      <c r="L250" s="161"/>
      <c r="M250" s="158"/>
      <c r="N250" s="158"/>
      <c r="O250" s="159"/>
      <c r="P250" s="159"/>
      <c r="Q250" s="158"/>
      <c r="R250" s="158"/>
      <c r="S250" s="158"/>
      <c r="T250" s="162"/>
      <c r="U250" s="162"/>
      <c r="V250" s="162" t="s">
        <v>0</v>
      </c>
      <c r="W250" s="158"/>
      <c r="X250" s="159"/>
    </row>
    <row r="251" spans="1:37">
      <c r="D251" s="157" t="s">
        <v>550</v>
      </c>
      <c r="E251" s="158"/>
      <c r="F251" s="159"/>
      <c r="H251" s="160"/>
      <c r="I251" s="160"/>
      <c r="J251" s="160"/>
      <c r="K251" s="161"/>
      <c r="L251" s="161"/>
      <c r="M251" s="158"/>
      <c r="N251" s="158"/>
      <c r="O251" s="159"/>
      <c r="P251" s="159"/>
      <c r="Q251" s="158"/>
      <c r="R251" s="158"/>
      <c r="S251" s="158"/>
      <c r="T251" s="162"/>
      <c r="U251" s="162"/>
      <c r="V251" s="162" t="s">
        <v>0</v>
      </c>
      <c r="W251" s="158"/>
      <c r="X251" s="159"/>
    </row>
    <row r="252" spans="1:37">
      <c r="D252" s="157" t="s">
        <v>551</v>
      </c>
      <c r="E252" s="158"/>
      <c r="F252" s="159"/>
      <c r="H252" s="160"/>
      <c r="I252" s="160"/>
      <c r="J252" s="160"/>
      <c r="K252" s="161"/>
      <c r="L252" s="161"/>
      <c r="M252" s="158"/>
      <c r="N252" s="158"/>
      <c r="O252" s="159"/>
      <c r="P252" s="159"/>
      <c r="Q252" s="158"/>
      <c r="R252" s="158"/>
      <c r="S252" s="158"/>
      <c r="T252" s="162"/>
      <c r="U252" s="162"/>
      <c r="V252" s="162" t="s">
        <v>0</v>
      </c>
      <c r="W252" s="158"/>
      <c r="X252" s="159"/>
    </row>
    <row r="253" spans="1:37">
      <c r="A253" s="101">
        <v>87</v>
      </c>
      <c r="B253" s="102" t="s">
        <v>547</v>
      </c>
      <c r="C253" s="103" t="s">
        <v>552</v>
      </c>
      <c r="D253" s="104" t="s">
        <v>553</v>
      </c>
      <c r="E253" s="105">
        <v>87</v>
      </c>
      <c r="F253" s="106" t="s">
        <v>205</v>
      </c>
      <c r="G253" s="107">
        <v>0</v>
      </c>
      <c r="H253" s="107">
        <f>ROUND(E253*G253,2)</f>
        <v>0</v>
      </c>
      <c r="J253" s="107">
        <f>ROUND(E253*G253,2)</f>
        <v>0</v>
      </c>
      <c r="L253" s="108">
        <f>E253*K253</f>
        <v>0</v>
      </c>
      <c r="N253" s="105">
        <f>E253*M253</f>
        <v>0</v>
      </c>
      <c r="O253" s="106">
        <v>20</v>
      </c>
      <c r="P253" s="106" t="s">
        <v>151</v>
      </c>
      <c r="V253" s="109" t="s">
        <v>529</v>
      </c>
      <c r="X253" s="103" t="s">
        <v>552</v>
      </c>
      <c r="Y253" s="103" t="s">
        <v>552</v>
      </c>
      <c r="Z253" s="106" t="s">
        <v>210</v>
      </c>
      <c r="AB253" s="106">
        <v>7</v>
      </c>
      <c r="AJ253" s="78" t="s">
        <v>531</v>
      </c>
      <c r="AK253" s="78" t="s">
        <v>155</v>
      </c>
    </row>
    <row r="254" spans="1:37">
      <c r="D254" s="157" t="s">
        <v>554</v>
      </c>
      <c r="E254" s="158"/>
      <c r="F254" s="159"/>
      <c r="H254" s="160"/>
      <c r="I254" s="160"/>
      <c r="J254" s="160"/>
      <c r="K254" s="161"/>
      <c r="L254" s="161"/>
      <c r="M254" s="158"/>
      <c r="N254" s="158"/>
      <c r="O254" s="159"/>
      <c r="P254" s="159"/>
      <c r="Q254" s="158"/>
      <c r="R254" s="158"/>
      <c r="S254" s="158"/>
      <c r="T254" s="162"/>
      <c r="U254" s="162"/>
      <c r="V254" s="162" t="s">
        <v>0</v>
      </c>
      <c r="W254" s="158"/>
      <c r="X254" s="159"/>
    </row>
    <row r="255" spans="1:37">
      <c r="D255" s="157" t="s">
        <v>555</v>
      </c>
      <c r="E255" s="158"/>
      <c r="F255" s="159"/>
      <c r="H255" s="160"/>
      <c r="I255" s="160"/>
      <c r="J255" s="160"/>
      <c r="K255" s="161"/>
      <c r="L255" s="161"/>
      <c r="M255" s="158"/>
      <c r="N255" s="158"/>
      <c r="O255" s="159"/>
      <c r="P255" s="159"/>
      <c r="Q255" s="158"/>
      <c r="R255" s="158"/>
      <c r="S255" s="158"/>
      <c r="T255" s="162"/>
      <c r="U255" s="162"/>
      <c r="V255" s="162" t="s">
        <v>0</v>
      </c>
      <c r="W255" s="158"/>
      <c r="X255" s="159"/>
    </row>
    <row r="256" spans="1:37">
      <c r="D256" s="157" t="s">
        <v>556</v>
      </c>
      <c r="E256" s="158"/>
      <c r="F256" s="159"/>
      <c r="H256" s="160"/>
      <c r="I256" s="160"/>
      <c r="J256" s="160"/>
      <c r="K256" s="161"/>
      <c r="L256" s="161"/>
      <c r="M256" s="158"/>
      <c r="N256" s="158"/>
      <c r="O256" s="159"/>
      <c r="P256" s="159"/>
      <c r="Q256" s="158"/>
      <c r="R256" s="158"/>
      <c r="S256" s="158"/>
      <c r="T256" s="162"/>
      <c r="U256" s="162"/>
      <c r="V256" s="162" t="s">
        <v>0</v>
      </c>
      <c r="W256" s="158"/>
      <c r="X256" s="159"/>
    </row>
    <row r="257" spans="1:37">
      <c r="D257" s="167" t="s">
        <v>557</v>
      </c>
      <c r="E257" s="168"/>
      <c r="F257" s="169"/>
      <c r="H257" s="170"/>
      <c r="I257" s="170"/>
      <c r="J257" s="170"/>
      <c r="K257" s="171"/>
      <c r="L257" s="171"/>
      <c r="M257" s="168"/>
      <c r="N257" s="168"/>
      <c r="O257" s="169"/>
      <c r="P257" s="169"/>
      <c r="Q257" s="168"/>
      <c r="R257" s="168"/>
      <c r="S257" s="168"/>
      <c r="T257" s="172"/>
      <c r="U257" s="172"/>
      <c r="V257" s="172" t="s">
        <v>1</v>
      </c>
      <c r="W257" s="168"/>
      <c r="X257" s="169"/>
    </row>
    <row r="258" spans="1:37" ht="25.5">
      <c r="A258" s="101">
        <v>88</v>
      </c>
      <c r="B258" s="102" t="s">
        <v>547</v>
      </c>
      <c r="C258" s="103" t="s">
        <v>558</v>
      </c>
      <c r="D258" s="104" t="s">
        <v>579</v>
      </c>
      <c r="E258" s="105">
        <v>6</v>
      </c>
      <c r="F258" s="106" t="s">
        <v>559</v>
      </c>
      <c r="G258" s="107">
        <v>0</v>
      </c>
      <c r="H258" s="107">
        <f>ROUND(E258*G258,2)</f>
        <v>0</v>
      </c>
      <c r="J258" s="107">
        <f>ROUND(E258*G258,2)</f>
        <v>0</v>
      </c>
      <c r="L258" s="108">
        <f>E258*K258</f>
        <v>0</v>
      </c>
      <c r="N258" s="105">
        <f>E258*M258</f>
        <v>0</v>
      </c>
      <c r="O258" s="106">
        <v>20</v>
      </c>
      <c r="P258" s="106" t="s">
        <v>151</v>
      </c>
      <c r="V258" s="109" t="s">
        <v>529</v>
      </c>
      <c r="X258" s="103" t="s">
        <v>558</v>
      </c>
      <c r="Y258" s="103" t="s">
        <v>558</v>
      </c>
      <c r="Z258" s="106" t="s">
        <v>210</v>
      </c>
      <c r="AB258" s="106" t="s">
        <v>88</v>
      </c>
      <c r="AJ258" s="78" t="s">
        <v>531</v>
      </c>
      <c r="AK258" s="78" t="s">
        <v>155</v>
      </c>
    </row>
    <row r="259" spans="1:37">
      <c r="D259" s="157" t="s">
        <v>302</v>
      </c>
      <c r="E259" s="158"/>
      <c r="F259" s="159"/>
      <c r="H259" s="160"/>
      <c r="I259" s="160"/>
      <c r="J259" s="160"/>
      <c r="K259" s="161"/>
      <c r="L259" s="161"/>
      <c r="M259" s="158"/>
      <c r="N259" s="158"/>
      <c r="O259" s="159"/>
      <c r="P259" s="159"/>
      <c r="Q259" s="158"/>
      <c r="R259" s="158"/>
      <c r="S259" s="158"/>
      <c r="T259" s="162"/>
      <c r="U259" s="162"/>
      <c r="V259" s="162" t="s">
        <v>0</v>
      </c>
      <c r="W259" s="158"/>
      <c r="X259" s="159"/>
    </row>
    <row r="260" spans="1:37">
      <c r="D260" s="157" t="s">
        <v>560</v>
      </c>
      <c r="E260" s="158"/>
      <c r="F260" s="159"/>
      <c r="H260" s="160"/>
      <c r="I260" s="160"/>
      <c r="J260" s="160"/>
      <c r="K260" s="161"/>
      <c r="L260" s="161"/>
      <c r="M260" s="158"/>
      <c r="N260" s="158"/>
      <c r="O260" s="159"/>
      <c r="P260" s="159"/>
      <c r="Q260" s="158"/>
      <c r="R260" s="158"/>
      <c r="S260" s="158"/>
      <c r="T260" s="162"/>
      <c r="U260" s="162"/>
      <c r="V260" s="162" t="s">
        <v>0</v>
      </c>
      <c r="W260" s="158"/>
      <c r="X260" s="159"/>
    </row>
    <row r="261" spans="1:37">
      <c r="D261" s="157" t="s">
        <v>561</v>
      </c>
      <c r="E261" s="158"/>
      <c r="F261" s="159"/>
      <c r="H261" s="160"/>
      <c r="I261" s="160"/>
      <c r="J261" s="160"/>
      <c r="K261" s="161"/>
      <c r="L261" s="161"/>
      <c r="M261" s="158"/>
      <c r="N261" s="158"/>
      <c r="O261" s="159"/>
      <c r="P261" s="159"/>
      <c r="Q261" s="158"/>
      <c r="R261" s="158"/>
      <c r="S261" s="158"/>
      <c r="T261" s="162"/>
      <c r="U261" s="162"/>
      <c r="V261" s="162" t="s">
        <v>0</v>
      </c>
      <c r="W261" s="158"/>
      <c r="X261" s="159"/>
    </row>
    <row r="262" spans="1:37">
      <c r="A262" s="101">
        <v>89</v>
      </c>
      <c r="B262" s="102" t="s">
        <v>547</v>
      </c>
      <c r="C262" s="103" t="s">
        <v>562</v>
      </c>
      <c r="D262" s="104" t="s">
        <v>563</v>
      </c>
      <c r="E262" s="105">
        <v>6</v>
      </c>
      <c r="F262" s="106" t="s">
        <v>292</v>
      </c>
      <c r="G262" s="107">
        <v>0</v>
      </c>
      <c r="H262" s="107">
        <f>ROUND(E262*G262,2)</f>
        <v>0</v>
      </c>
      <c r="J262" s="107">
        <f>ROUND(E262*G262,2)</f>
        <v>0</v>
      </c>
      <c r="L262" s="108">
        <f>E262*K262</f>
        <v>0</v>
      </c>
      <c r="N262" s="105">
        <f>E262*M262</f>
        <v>0</v>
      </c>
      <c r="O262" s="106">
        <v>20</v>
      </c>
      <c r="P262" s="106" t="s">
        <v>151</v>
      </c>
      <c r="V262" s="109" t="s">
        <v>529</v>
      </c>
      <c r="X262" s="103" t="s">
        <v>562</v>
      </c>
      <c r="Y262" s="103" t="s">
        <v>562</v>
      </c>
      <c r="Z262" s="106" t="s">
        <v>210</v>
      </c>
      <c r="AB262" s="106" t="s">
        <v>88</v>
      </c>
      <c r="AJ262" s="78" t="s">
        <v>531</v>
      </c>
      <c r="AK262" s="78" t="s">
        <v>155</v>
      </c>
    </row>
    <row r="263" spans="1:37">
      <c r="D263" s="157" t="s">
        <v>564</v>
      </c>
      <c r="E263" s="158"/>
      <c r="F263" s="159"/>
      <c r="H263" s="160"/>
      <c r="I263" s="160"/>
      <c r="J263" s="160"/>
      <c r="K263" s="161"/>
      <c r="L263" s="161"/>
      <c r="M263" s="158"/>
      <c r="N263" s="158"/>
      <c r="O263" s="159"/>
      <c r="P263" s="159"/>
      <c r="Q263" s="158"/>
      <c r="R263" s="158"/>
      <c r="S263" s="158"/>
      <c r="T263" s="162"/>
      <c r="U263" s="162"/>
      <c r="V263" s="162" t="s">
        <v>0</v>
      </c>
      <c r="W263" s="158"/>
      <c r="X263" s="159"/>
    </row>
    <row r="264" spans="1:37">
      <c r="D264" s="157" t="s">
        <v>565</v>
      </c>
      <c r="E264" s="158"/>
      <c r="F264" s="159"/>
      <c r="H264" s="160"/>
      <c r="I264" s="160"/>
      <c r="J264" s="160"/>
      <c r="K264" s="161"/>
      <c r="L264" s="161"/>
      <c r="M264" s="158"/>
      <c r="N264" s="158"/>
      <c r="O264" s="159"/>
      <c r="P264" s="159"/>
      <c r="Q264" s="158"/>
      <c r="R264" s="158"/>
      <c r="S264" s="158"/>
      <c r="T264" s="162"/>
      <c r="U264" s="162"/>
      <c r="V264" s="162" t="s">
        <v>0</v>
      </c>
      <c r="W264" s="158"/>
      <c r="X264" s="159"/>
    </row>
    <row r="265" spans="1:37">
      <c r="D265" s="157" t="s">
        <v>561</v>
      </c>
      <c r="E265" s="158"/>
      <c r="F265" s="159"/>
      <c r="H265" s="160"/>
      <c r="I265" s="160"/>
      <c r="J265" s="160"/>
      <c r="K265" s="161"/>
      <c r="L265" s="161"/>
      <c r="M265" s="158"/>
      <c r="N265" s="158"/>
      <c r="O265" s="159"/>
      <c r="P265" s="159"/>
      <c r="Q265" s="158"/>
      <c r="R265" s="158"/>
      <c r="S265" s="158"/>
      <c r="T265" s="162"/>
      <c r="U265" s="162"/>
      <c r="V265" s="162" t="s">
        <v>0</v>
      </c>
      <c r="W265" s="158"/>
      <c r="X265" s="159"/>
    </row>
    <row r="266" spans="1:37">
      <c r="D266" s="163" t="s">
        <v>566</v>
      </c>
      <c r="E266" s="164">
        <f>J266</f>
        <v>0</v>
      </c>
      <c r="G266" s="107">
        <v>0</v>
      </c>
      <c r="H266" s="164">
        <f>SUM(H248:H265)</f>
        <v>0</v>
      </c>
      <c r="I266" s="164">
        <f>SUM(I248:I265)</f>
        <v>0</v>
      </c>
      <c r="J266" s="164">
        <f>SUM(J248:J265)</f>
        <v>0</v>
      </c>
      <c r="L266" s="165">
        <f>SUM(L248:L265)</f>
        <v>0</v>
      </c>
      <c r="N266" s="166">
        <f>SUM(N248:N265)</f>
        <v>0</v>
      </c>
      <c r="W266" s="105">
        <f>SUM(W248:W265)</f>
        <v>0</v>
      </c>
    </row>
    <row r="268" spans="1:37">
      <c r="B268" s="103" t="s">
        <v>567</v>
      </c>
    </row>
    <row r="269" spans="1:37">
      <c r="A269" s="101">
        <v>90</v>
      </c>
      <c r="B269" s="102" t="s">
        <v>547</v>
      </c>
      <c r="C269" s="103" t="s">
        <v>568</v>
      </c>
      <c r="D269" s="104" t="s">
        <v>569</v>
      </c>
      <c r="F269" s="106" t="s">
        <v>58</v>
      </c>
      <c r="G269" s="107">
        <v>0</v>
      </c>
      <c r="H269" s="107">
        <f>ROUND(E269*G269,2)</f>
        <v>0</v>
      </c>
      <c r="J269" s="107">
        <f>ROUND(E269*G269,2)</f>
        <v>0</v>
      </c>
      <c r="L269" s="108">
        <f>E269*K269</f>
        <v>0</v>
      </c>
      <c r="N269" s="105">
        <f>E269*M269</f>
        <v>0</v>
      </c>
      <c r="O269" s="106">
        <v>20</v>
      </c>
      <c r="P269" s="106" t="s">
        <v>151</v>
      </c>
      <c r="V269" s="109" t="s">
        <v>529</v>
      </c>
      <c r="X269" s="103" t="s">
        <v>570</v>
      </c>
      <c r="Y269" s="103" t="s">
        <v>568</v>
      </c>
      <c r="Z269" s="106" t="s">
        <v>571</v>
      </c>
      <c r="AB269" s="106" t="s">
        <v>88</v>
      </c>
      <c r="AJ269" s="78" t="s">
        <v>531</v>
      </c>
      <c r="AK269" s="78" t="s">
        <v>155</v>
      </c>
    </row>
    <row r="270" spans="1:37">
      <c r="D270" s="163" t="s">
        <v>572</v>
      </c>
      <c r="E270" s="164">
        <f>J270</f>
        <v>0</v>
      </c>
      <c r="G270" s="107">
        <v>0</v>
      </c>
      <c r="H270" s="164">
        <f>SUM(H268:H269)</f>
        <v>0</v>
      </c>
      <c r="I270" s="164">
        <f>SUM(I268:I269)</f>
        <v>0</v>
      </c>
      <c r="J270" s="164">
        <f>SUM(J268:J269)</f>
        <v>0</v>
      </c>
      <c r="L270" s="165">
        <f>SUM(L268:L269)</f>
        <v>0</v>
      </c>
      <c r="N270" s="166">
        <f>SUM(N268:N269)</f>
        <v>0</v>
      </c>
      <c r="W270" s="105">
        <f>SUM(W268:W269)</f>
        <v>0</v>
      </c>
    </row>
    <row r="272" spans="1:37">
      <c r="D272" s="163" t="s">
        <v>573</v>
      </c>
      <c r="E272" s="164">
        <f>J272</f>
        <v>0</v>
      </c>
      <c r="G272" s="107">
        <v>0</v>
      </c>
      <c r="H272" s="164">
        <f>+H246+H266+H270</f>
        <v>0</v>
      </c>
      <c r="I272" s="164">
        <f>+I246+I266+I270</f>
        <v>0</v>
      </c>
      <c r="J272" s="164">
        <f>+J246+J266+J270</f>
        <v>0</v>
      </c>
      <c r="L272" s="165">
        <f>+L246+L266+L270</f>
        <v>0</v>
      </c>
      <c r="N272" s="166">
        <f>+N246+N266+N270</f>
        <v>0</v>
      </c>
      <c r="W272" s="105">
        <f>+W246+W266+W270</f>
        <v>1</v>
      </c>
    </row>
    <row r="274" spans="4:23">
      <c r="D274" s="173" t="s">
        <v>574</v>
      </c>
      <c r="E274" s="164">
        <f>J274</f>
        <v>0</v>
      </c>
      <c r="G274" s="107">
        <v>0</v>
      </c>
      <c r="H274" s="164">
        <f>+H67+H232+H272</f>
        <v>0</v>
      </c>
      <c r="I274" s="164">
        <f>+I67+I232+I272</f>
        <v>0</v>
      </c>
      <c r="J274" s="164">
        <f>+J67+J232+J272</f>
        <v>0</v>
      </c>
      <c r="L274" s="165">
        <f>+L67+L232+L272</f>
        <v>76.277666369999992</v>
      </c>
      <c r="N274" s="166">
        <f>+N67+N232+N272</f>
        <v>37.570146000000001</v>
      </c>
      <c r="W274" s="105">
        <f>+W67+W232+W272</f>
        <v>2115.518</v>
      </c>
    </row>
  </sheetData>
  <printOptions horizontalCentered="1" gridLines="1"/>
  <pageMargins left="0.39305555555555599" right="0.35416666666666702" top="0.62916666666666698" bottom="0.59027777777777801" header="0.51180555555555596" footer="0.35416666666666702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Figury</vt:lpstr>
      <vt:lpstr>Kryci list</vt:lpstr>
      <vt:lpstr>Rekapitulacia</vt:lpstr>
      <vt:lpstr>Prehlad</vt:lpstr>
      <vt:lpstr>Figury!Print_Area</vt:lpstr>
      <vt:lpstr>'Kryci list'!Print_Area</vt:lpstr>
      <vt:lpstr>Prehlad!Print_Area</vt:lpstr>
      <vt:lpstr>Rekapitulacia!Print_Area</vt:lpstr>
      <vt:lpstr>Figury!Print_Titles</vt:lpstr>
      <vt:lpstr>Prehlad!Print_Titles</vt:lpstr>
      <vt:lpstr>Rekapitulacia!Print_Titles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upolfied</dc:creator>
  <cp:lastModifiedBy>Jozef Kandrac</cp:lastModifiedBy>
  <cp:lastPrinted>2020-08-17T03:26:47Z</cp:lastPrinted>
  <dcterms:created xsi:type="dcterms:W3CDTF">1999-04-06T07:39:00Z</dcterms:created>
  <dcterms:modified xsi:type="dcterms:W3CDTF">2020-08-31T06:12:58Z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